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PC\1\2\Nadace OSF\"/>
    </mc:Choice>
  </mc:AlternateContent>
  <xr:revisionPtr revIDLastSave="0" documentId="13_ncr:1_{E1EB8590-DDA6-48F6-91D4-E96C053F3676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ozpočet souhrn" sheetId="1" r:id="rId1"/>
    <sheet name="Rozpočet celkové náklady" sheetId="2" r:id="rId2"/>
    <sheet name="Zdroje financování" sheetId="3" r:id="rId3"/>
    <sheet name="Rozpočet komentáře" sheetId="4" r:id="rId4"/>
    <sheet name="Definitons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C11" i="1"/>
  <c r="B11" i="1"/>
  <c r="F25" i="1" l="1"/>
  <c r="C27" i="1"/>
  <c r="C3" i="2" l="1"/>
  <c r="X8" i="2" l="1"/>
  <c r="AC11" i="2" l="1"/>
  <c r="AB11" i="2"/>
  <c r="AA11" i="2"/>
  <c r="Z11" i="2"/>
  <c r="Y11" i="2"/>
  <c r="X11" i="2"/>
  <c r="W11" i="2"/>
  <c r="U11" i="2"/>
  <c r="G11" i="2"/>
  <c r="H11" i="2" s="1"/>
  <c r="AO11" i="2" s="1"/>
  <c r="AD11" i="2" l="1"/>
  <c r="AF11" i="2"/>
  <c r="AH11" i="2"/>
  <c r="AJ11" i="2"/>
  <c r="AL11" i="2"/>
  <c r="AN11" i="2"/>
  <c r="AG11" i="2"/>
  <c r="AI11" i="2"/>
  <c r="AK11" i="2"/>
  <c r="AM11" i="2"/>
  <c r="X21" i="2" l="1"/>
  <c r="C4" i="4"/>
  <c r="C3" i="4"/>
  <c r="C4" i="3"/>
  <c r="C3" i="3"/>
  <c r="C4" i="2"/>
  <c r="AD42" i="2" l="1"/>
  <c r="AC42" i="2"/>
  <c r="AB42" i="2"/>
  <c r="AA42" i="2"/>
  <c r="Z42" i="2"/>
  <c r="Y42" i="2"/>
  <c r="X42" i="2"/>
  <c r="W42" i="2"/>
  <c r="AD41" i="2"/>
  <c r="AC41" i="2"/>
  <c r="AB41" i="2"/>
  <c r="AA41" i="2"/>
  <c r="Z41" i="2"/>
  <c r="Y41" i="2"/>
  <c r="X41" i="2"/>
  <c r="W41" i="2"/>
  <c r="AD40" i="2"/>
  <c r="AC40" i="2"/>
  <c r="AB40" i="2"/>
  <c r="AA40" i="2"/>
  <c r="Z40" i="2"/>
  <c r="Y40" i="2"/>
  <c r="X40" i="2"/>
  <c r="W40" i="2"/>
  <c r="AD39" i="2"/>
  <c r="AC39" i="2"/>
  <c r="AB39" i="2"/>
  <c r="AA39" i="2"/>
  <c r="Z39" i="2"/>
  <c r="Y39" i="2"/>
  <c r="X39" i="2"/>
  <c r="W39" i="2"/>
  <c r="AC38" i="2"/>
  <c r="AB38" i="2"/>
  <c r="AA38" i="2"/>
  <c r="Z38" i="2"/>
  <c r="Y38" i="2"/>
  <c r="X38" i="2"/>
  <c r="W38" i="2"/>
  <c r="AD36" i="2"/>
  <c r="AC36" i="2"/>
  <c r="AB36" i="2"/>
  <c r="AA36" i="2"/>
  <c r="Z36" i="2"/>
  <c r="Y36" i="2"/>
  <c r="X36" i="2"/>
  <c r="W36" i="2"/>
  <c r="AD35" i="2"/>
  <c r="AC35" i="2"/>
  <c r="AB35" i="2"/>
  <c r="AA35" i="2"/>
  <c r="Z35" i="2"/>
  <c r="Y35" i="2"/>
  <c r="X35" i="2"/>
  <c r="W35" i="2"/>
  <c r="AD34" i="2"/>
  <c r="AC34" i="2"/>
  <c r="AB34" i="2"/>
  <c r="AA34" i="2"/>
  <c r="Z34" i="2"/>
  <c r="Y34" i="2"/>
  <c r="X34" i="2"/>
  <c r="W34" i="2"/>
  <c r="AD33" i="2"/>
  <c r="AB33" i="2"/>
  <c r="AA33" i="2"/>
  <c r="Z33" i="2"/>
  <c r="Y33" i="2"/>
  <c r="X33" i="2"/>
  <c r="W33" i="2"/>
  <c r="AD32" i="2"/>
  <c r="AC32" i="2"/>
  <c r="AA32" i="2"/>
  <c r="Z32" i="2"/>
  <c r="Y32" i="2"/>
  <c r="X32" i="2"/>
  <c r="AD30" i="2"/>
  <c r="AC30" i="2"/>
  <c r="AB30" i="2"/>
  <c r="AA30" i="2"/>
  <c r="Z30" i="2"/>
  <c r="Y30" i="2"/>
  <c r="X30" i="2"/>
  <c r="W30" i="2"/>
  <c r="AD29" i="2"/>
  <c r="AC29" i="2"/>
  <c r="AB29" i="2"/>
  <c r="AA29" i="2"/>
  <c r="Z29" i="2"/>
  <c r="Y29" i="2"/>
  <c r="X29" i="2"/>
  <c r="W29" i="2"/>
  <c r="AD28" i="2"/>
  <c r="AC28" i="2"/>
  <c r="AB28" i="2"/>
  <c r="AA28" i="2"/>
  <c r="Z28" i="2"/>
  <c r="Y28" i="2"/>
  <c r="X28" i="2"/>
  <c r="W28" i="2"/>
  <c r="AD27" i="2"/>
  <c r="AC27" i="2"/>
  <c r="AB27" i="2"/>
  <c r="AA27" i="2"/>
  <c r="Z27" i="2"/>
  <c r="Y27" i="2"/>
  <c r="X27" i="2"/>
  <c r="W27" i="2"/>
  <c r="AD26" i="2"/>
  <c r="AC26" i="2"/>
  <c r="AB26" i="2"/>
  <c r="Z26" i="2"/>
  <c r="Y26" i="2"/>
  <c r="X26" i="2"/>
  <c r="W26" i="2"/>
  <c r="AD24" i="2"/>
  <c r="AC24" i="2"/>
  <c r="AB24" i="2"/>
  <c r="AA24" i="2"/>
  <c r="Z24" i="2"/>
  <c r="Y24" i="2"/>
  <c r="X24" i="2"/>
  <c r="W24" i="2"/>
  <c r="AD23" i="2"/>
  <c r="AC23" i="2"/>
  <c r="AB23" i="2"/>
  <c r="AA23" i="2"/>
  <c r="Z23" i="2"/>
  <c r="Y23" i="2"/>
  <c r="X23" i="2"/>
  <c r="W23" i="2"/>
  <c r="AD22" i="2"/>
  <c r="AC22" i="2"/>
  <c r="AB22" i="2"/>
  <c r="AA22" i="2"/>
  <c r="Z22" i="2"/>
  <c r="Y22" i="2"/>
  <c r="X22" i="2"/>
  <c r="W22" i="2"/>
  <c r="AD21" i="2"/>
  <c r="AC21" i="2"/>
  <c r="AB21" i="2"/>
  <c r="AA21" i="2"/>
  <c r="Z21" i="2"/>
  <c r="Y21" i="2"/>
  <c r="W21" i="2"/>
  <c r="AD20" i="2"/>
  <c r="AC20" i="2"/>
  <c r="AB20" i="2"/>
  <c r="AA20" i="2"/>
  <c r="Y20" i="2"/>
  <c r="X20" i="2"/>
  <c r="AD18" i="2"/>
  <c r="AC18" i="2"/>
  <c r="AB18" i="2"/>
  <c r="AA18" i="2"/>
  <c r="Z18" i="2"/>
  <c r="Y18" i="2"/>
  <c r="X18" i="2"/>
  <c r="W18" i="2"/>
  <c r="AD17" i="2"/>
  <c r="AC17" i="2"/>
  <c r="AB17" i="2"/>
  <c r="AA17" i="2"/>
  <c r="Z17" i="2"/>
  <c r="Y17" i="2"/>
  <c r="X17" i="2"/>
  <c r="W17" i="2"/>
  <c r="AD16" i="2"/>
  <c r="AC16" i="2"/>
  <c r="AB16" i="2"/>
  <c r="AA16" i="2"/>
  <c r="Z16" i="2"/>
  <c r="Y16" i="2"/>
  <c r="X16" i="2"/>
  <c r="AD15" i="2"/>
  <c r="AC15" i="2"/>
  <c r="AB15" i="2"/>
  <c r="AA15" i="2"/>
  <c r="Z15" i="2"/>
  <c r="Y15" i="2"/>
  <c r="X15" i="2"/>
  <c r="W15" i="2"/>
  <c r="AD14" i="2"/>
  <c r="AC14" i="2"/>
  <c r="AB14" i="2"/>
  <c r="AA14" i="2"/>
  <c r="Z14" i="2"/>
  <c r="X14" i="2"/>
  <c r="AD12" i="2"/>
  <c r="AC12" i="2"/>
  <c r="AB12" i="2"/>
  <c r="AA12" i="2"/>
  <c r="Z12" i="2"/>
  <c r="Y12" i="2"/>
  <c r="W12" i="2"/>
  <c r="AD10" i="2"/>
  <c r="AC10" i="2"/>
  <c r="AA10" i="2"/>
  <c r="Z10" i="2"/>
  <c r="Y10" i="2"/>
  <c r="X10" i="2"/>
  <c r="W10" i="2"/>
  <c r="AD9" i="2"/>
  <c r="AC9" i="2"/>
  <c r="AB9" i="2"/>
  <c r="AA9" i="2"/>
  <c r="Z9" i="2"/>
  <c r="Y9" i="2"/>
  <c r="W9" i="2"/>
  <c r="AD8" i="2"/>
  <c r="AC8" i="2"/>
  <c r="AB8" i="2"/>
  <c r="AA8" i="2"/>
  <c r="Z8" i="2"/>
  <c r="Y8" i="2"/>
  <c r="U42" i="2"/>
  <c r="U41" i="2"/>
  <c r="U40" i="2"/>
  <c r="U39" i="2"/>
  <c r="U38" i="2"/>
  <c r="U36" i="2"/>
  <c r="U35" i="2"/>
  <c r="U34" i="2"/>
  <c r="U33" i="2"/>
  <c r="U32" i="2"/>
  <c r="U30" i="2"/>
  <c r="U29" i="2"/>
  <c r="U28" i="2"/>
  <c r="U27" i="2"/>
  <c r="U26" i="2"/>
  <c r="U24" i="2"/>
  <c r="U23" i="2"/>
  <c r="U22" i="2"/>
  <c r="U21" i="2"/>
  <c r="U20" i="2"/>
  <c r="U18" i="2"/>
  <c r="U17" i="2"/>
  <c r="U16" i="2"/>
  <c r="U15" i="2"/>
  <c r="U14" i="2"/>
  <c r="U12" i="2"/>
  <c r="U10" i="2"/>
  <c r="U9" i="2"/>
  <c r="U8" i="2"/>
  <c r="H38" i="2"/>
  <c r="H42" i="2"/>
  <c r="H41" i="2"/>
  <c r="H40" i="2"/>
  <c r="H39" i="2"/>
  <c r="H36" i="2"/>
  <c r="H35" i="2"/>
  <c r="H34" i="2"/>
  <c r="H33" i="2"/>
  <c r="H32" i="2"/>
  <c r="W32" i="2" s="1"/>
  <c r="H30" i="2"/>
  <c r="H29" i="2"/>
  <c r="H28" i="2"/>
  <c r="H27" i="2"/>
  <c r="H26" i="2"/>
  <c r="H24" i="2"/>
  <c r="H23" i="2"/>
  <c r="H22" i="2"/>
  <c r="H21" i="2"/>
  <c r="H20" i="2"/>
  <c r="W20" i="2" s="1"/>
  <c r="H18" i="2"/>
  <c r="H17" i="2"/>
  <c r="H16" i="2"/>
  <c r="W16" i="2" s="1"/>
  <c r="H15" i="2"/>
  <c r="H14" i="2"/>
  <c r="H12" i="2"/>
  <c r="G12" i="2"/>
  <c r="G10" i="2"/>
  <c r="H10" i="2" s="1"/>
  <c r="AB10" i="2" s="1"/>
  <c r="G9" i="2"/>
  <c r="H9" i="2" s="1"/>
  <c r="G8" i="2"/>
  <c r="H8" i="2" s="1"/>
  <c r="W8" i="2" s="1"/>
  <c r="K34" i="1"/>
  <c r="B54" i="2" s="1"/>
  <c r="K33" i="1"/>
  <c r="B53" i="2" s="1"/>
  <c r="K32" i="1"/>
  <c r="B52" i="2" s="1"/>
  <c r="K31" i="1"/>
  <c r="B51" i="2" s="1"/>
  <c r="K30" i="1"/>
  <c r="B50" i="2" s="1"/>
  <c r="K29" i="1"/>
  <c r="B49" i="2" s="1"/>
  <c r="K28" i="1"/>
  <c r="B48" i="2" s="1"/>
  <c r="K27" i="1"/>
  <c r="H13" i="2" l="1"/>
  <c r="W14" i="2"/>
  <c r="D27" i="1" s="1"/>
  <c r="J27" i="1" s="1"/>
  <c r="H7" i="2"/>
  <c r="H25" i="2"/>
  <c r="AN8" i="2"/>
  <c r="AL8" i="2"/>
  <c r="AJ8" i="2"/>
  <c r="AH8" i="2"/>
  <c r="AF8" i="2"/>
  <c r="AO8" i="2"/>
  <c r="AK8" i="2"/>
  <c r="AG8" i="2"/>
  <c r="AM8" i="2"/>
  <c r="AI8" i="2"/>
  <c r="AN14" i="2"/>
  <c r="AL14" i="2"/>
  <c r="AJ14" i="2"/>
  <c r="AH14" i="2"/>
  <c r="AF14" i="2"/>
  <c r="AM14" i="2"/>
  <c r="AI14" i="2"/>
  <c r="AO14" i="2"/>
  <c r="AK14" i="2"/>
  <c r="AG14" i="2"/>
  <c r="AN16" i="2"/>
  <c r="AL16" i="2"/>
  <c r="AJ16" i="2"/>
  <c r="AH16" i="2"/>
  <c r="AF16" i="2"/>
  <c r="AO16" i="2"/>
  <c r="AM16" i="2"/>
  <c r="AK16" i="2"/>
  <c r="AI16" i="2"/>
  <c r="AG16" i="2"/>
  <c r="AN18" i="2"/>
  <c r="AL18" i="2"/>
  <c r="AJ18" i="2"/>
  <c r="AH18" i="2"/>
  <c r="AF18" i="2"/>
  <c r="AO18" i="2"/>
  <c r="AM18" i="2"/>
  <c r="AK18" i="2"/>
  <c r="AI18" i="2"/>
  <c r="AG18" i="2"/>
  <c r="H19" i="2"/>
  <c r="AN20" i="2"/>
  <c r="AL20" i="2"/>
  <c r="AJ20" i="2"/>
  <c r="AH20" i="2"/>
  <c r="AF20" i="2"/>
  <c r="AO20" i="2"/>
  <c r="AM20" i="2"/>
  <c r="AK20" i="2"/>
  <c r="AI20" i="2"/>
  <c r="AG20" i="2"/>
  <c r="AN22" i="2"/>
  <c r="AL22" i="2"/>
  <c r="AJ22" i="2"/>
  <c r="AH22" i="2"/>
  <c r="AF22" i="2"/>
  <c r="AO22" i="2"/>
  <c r="AM22" i="2"/>
  <c r="AK22" i="2"/>
  <c r="AI22" i="2"/>
  <c r="AG22" i="2"/>
  <c r="AO24" i="2"/>
  <c r="AM24" i="2"/>
  <c r="AK24" i="2"/>
  <c r="AI24" i="2"/>
  <c r="AG24" i="2"/>
  <c r="AN24" i="2"/>
  <c r="AJ24" i="2"/>
  <c r="AF24" i="2"/>
  <c r="AL24" i="2"/>
  <c r="AH24" i="2"/>
  <c r="AO27" i="2"/>
  <c r="AM27" i="2"/>
  <c r="AK27" i="2"/>
  <c r="AI27" i="2"/>
  <c r="AG27" i="2"/>
  <c r="AN27" i="2"/>
  <c r="AJ27" i="2"/>
  <c r="AF27" i="2"/>
  <c r="AL27" i="2"/>
  <c r="AH27" i="2"/>
  <c r="AO29" i="2"/>
  <c r="AM29" i="2"/>
  <c r="AK29" i="2"/>
  <c r="AI29" i="2"/>
  <c r="AG29" i="2"/>
  <c r="AN29" i="2"/>
  <c r="AJ29" i="2"/>
  <c r="AF29" i="2"/>
  <c r="AL29" i="2"/>
  <c r="AH29" i="2"/>
  <c r="AB32" i="2"/>
  <c r="D32" i="1" s="1"/>
  <c r="J32" i="1" s="1"/>
  <c r="AO32" i="2"/>
  <c r="AM32" i="2"/>
  <c r="AK32" i="2"/>
  <c r="AI32" i="2"/>
  <c r="AG32" i="2"/>
  <c r="AN32" i="2"/>
  <c r="AJ32" i="2"/>
  <c r="AF32" i="2"/>
  <c r="AL32" i="2"/>
  <c r="AH32" i="2"/>
  <c r="AO34" i="2"/>
  <c r="AM34" i="2"/>
  <c r="AK34" i="2"/>
  <c r="AI34" i="2"/>
  <c r="AG34" i="2"/>
  <c r="AN34" i="2"/>
  <c r="AJ34" i="2"/>
  <c r="AF34" i="2"/>
  <c r="AL34" i="2"/>
  <c r="AH34" i="2"/>
  <c r="AO36" i="2"/>
  <c r="AM36" i="2"/>
  <c r="AK36" i="2"/>
  <c r="AI36" i="2"/>
  <c r="AG36" i="2"/>
  <c r="AN36" i="2"/>
  <c r="AJ36" i="2"/>
  <c r="AF36" i="2"/>
  <c r="AL36" i="2"/>
  <c r="AH36" i="2"/>
  <c r="AO40" i="2"/>
  <c r="AM40" i="2"/>
  <c r="AK40" i="2"/>
  <c r="AI40" i="2"/>
  <c r="AG40" i="2"/>
  <c r="AL40" i="2"/>
  <c r="AH40" i="2"/>
  <c r="AN40" i="2"/>
  <c r="AJ40" i="2"/>
  <c r="AF40" i="2"/>
  <c r="AO42" i="2"/>
  <c r="AM42" i="2"/>
  <c r="AK42" i="2"/>
  <c r="AI42" i="2"/>
  <c r="AG42" i="2"/>
  <c r="AL42" i="2"/>
  <c r="AH42" i="2"/>
  <c r="AN42" i="2"/>
  <c r="AJ42" i="2"/>
  <c r="AF42" i="2"/>
  <c r="Y14" i="2"/>
  <c r="D29" i="1" s="1"/>
  <c r="J29" i="1" s="1"/>
  <c r="AN9" i="2"/>
  <c r="AL9" i="2"/>
  <c r="AJ9" i="2"/>
  <c r="AH9" i="2"/>
  <c r="AF9" i="2"/>
  <c r="AM9" i="2"/>
  <c r="AI9" i="2"/>
  <c r="AO9" i="2"/>
  <c r="AK9" i="2"/>
  <c r="AG9" i="2"/>
  <c r="AN15" i="2"/>
  <c r="AL15" i="2"/>
  <c r="AJ15" i="2"/>
  <c r="AH15" i="2"/>
  <c r="AF15" i="2"/>
  <c r="AO15" i="2"/>
  <c r="AK15" i="2"/>
  <c r="AG15" i="2"/>
  <c r="AM15" i="2"/>
  <c r="AI15" i="2"/>
  <c r="AN17" i="2"/>
  <c r="AL17" i="2"/>
  <c r="AJ17" i="2"/>
  <c r="AH17" i="2"/>
  <c r="AF17" i="2"/>
  <c r="AO17" i="2"/>
  <c r="AM17" i="2"/>
  <c r="AK17" i="2"/>
  <c r="AI17" i="2"/>
  <c r="AG17" i="2"/>
  <c r="AN21" i="2"/>
  <c r="AL21" i="2"/>
  <c r="AJ21" i="2"/>
  <c r="AH21" i="2"/>
  <c r="AF21" i="2"/>
  <c r="AO21" i="2"/>
  <c r="AM21" i="2"/>
  <c r="AK21" i="2"/>
  <c r="AI21" i="2"/>
  <c r="AG21" i="2"/>
  <c r="AO23" i="2"/>
  <c r="AM23" i="2"/>
  <c r="AK23" i="2"/>
  <c r="AI23" i="2"/>
  <c r="AL23" i="2"/>
  <c r="AH23" i="2"/>
  <c r="AF23" i="2"/>
  <c r="AN23" i="2"/>
  <c r="AJ23" i="2"/>
  <c r="AG23" i="2"/>
  <c r="AO26" i="2"/>
  <c r="AM26" i="2"/>
  <c r="AK26" i="2"/>
  <c r="AI26" i="2"/>
  <c r="AG26" i="2"/>
  <c r="AL26" i="2"/>
  <c r="AH26" i="2"/>
  <c r="AN26" i="2"/>
  <c r="AJ26" i="2"/>
  <c r="AF26" i="2"/>
  <c r="AO28" i="2"/>
  <c r="AM28" i="2"/>
  <c r="AK28" i="2"/>
  <c r="AI28" i="2"/>
  <c r="AG28" i="2"/>
  <c r="AL28" i="2"/>
  <c r="AH28" i="2"/>
  <c r="AN28" i="2"/>
  <c r="AJ28" i="2"/>
  <c r="AF28" i="2"/>
  <c r="AO30" i="2"/>
  <c r="AM30" i="2"/>
  <c r="AK30" i="2"/>
  <c r="AI30" i="2"/>
  <c r="AG30" i="2"/>
  <c r="AL30" i="2"/>
  <c r="AH30" i="2"/>
  <c r="AN30" i="2"/>
  <c r="AJ30" i="2"/>
  <c r="AF30" i="2"/>
  <c r="AC33" i="2"/>
  <c r="D33" i="1" s="1"/>
  <c r="J33" i="1" s="1"/>
  <c r="AO33" i="2"/>
  <c r="AM33" i="2"/>
  <c r="AK33" i="2"/>
  <c r="AI33" i="2"/>
  <c r="AG33" i="2"/>
  <c r="AL33" i="2"/>
  <c r="AH33" i="2"/>
  <c r="AN33" i="2"/>
  <c r="AJ33" i="2"/>
  <c r="AF33" i="2"/>
  <c r="AO35" i="2"/>
  <c r="AM35" i="2"/>
  <c r="AK35" i="2"/>
  <c r="AI35" i="2"/>
  <c r="AG35" i="2"/>
  <c r="AL35" i="2"/>
  <c r="AH35" i="2"/>
  <c r="AN35" i="2"/>
  <c r="AJ35" i="2"/>
  <c r="AF35" i="2"/>
  <c r="AO39" i="2"/>
  <c r="AM39" i="2"/>
  <c r="AK39" i="2"/>
  <c r="AI39" i="2"/>
  <c r="AG39" i="2"/>
  <c r="AN39" i="2"/>
  <c r="AJ39" i="2"/>
  <c r="AF39" i="2"/>
  <c r="AL39" i="2"/>
  <c r="AH39" i="2"/>
  <c r="AO41" i="2"/>
  <c r="AM41" i="2"/>
  <c r="AK41" i="2"/>
  <c r="AI41" i="2"/>
  <c r="AG41" i="2"/>
  <c r="AN41" i="2"/>
  <c r="AJ41" i="2"/>
  <c r="AF41" i="2"/>
  <c r="AL41" i="2"/>
  <c r="AH41" i="2"/>
  <c r="H37" i="2"/>
  <c r="AO38" i="2"/>
  <c r="AM38" i="2"/>
  <c r="AK38" i="2"/>
  <c r="AI38" i="2"/>
  <c r="AG38" i="2"/>
  <c r="AL38" i="2"/>
  <c r="AH38" i="2"/>
  <c r="AN38" i="2"/>
  <c r="AJ38" i="2"/>
  <c r="AF38" i="2"/>
  <c r="X9" i="2"/>
  <c r="AN12" i="2"/>
  <c r="AL12" i="2"/>
  <c r="AJ12" i="2"/>
  <c r="AH12" i="2"/>
  <c r="AF12" i="2"/>
  <c r="AO12" i="2"/>
  <c r="AM12" i="2"/>
  <c r="AK12" i="2"/>
  <c r="AI12" i="2"/>
  <c r="AG12" i="2"/>
  <c r="X12" i="2"/>
  <c r="AO10" i="2"/>
  <c r="AM10" i="2"/>
  <c r="AK10" i="2"/>
  <c r="AI10" i="2"/>
  <c r="AG10" i="2"/>
  <c r="AN10" i="2"/>
  <c r="AL10" i="2"/>
  <c r="AJ10" i="2"/>
  <c r="AH10" i="2"/>
  <c r="AF10" i="2"/>
  <c r="AD38" i="2"/>
  <c r="D34" i="1" s="1"/>
  <c r="J34" i="1" s="1"/>
  <c r="H31" i="2"/>
  <c r="AA26" i="2"/>
  <c r="D31" i="1" s="1"/>
  <c r="J31" i="1" s="1"/>
  <c r="Z20" i="2"/>
  <c r="D30" i="1" s="1"/>
  <c r="J30" i="1" s="1"/>
  <c r="B15" i="1" l="1"/>
  <c r="D15" i="1" s="1"/>
  <c r="I44" i="2"/>
  <c r="C9" i="3"/>
  <c r="C23" i="3" s="1"/>
  <c r="B20" i="1"/>
  <c r="B17" i="1"/>
  <c r="B21" i="1"/>
  <c r="B16" i="1"/>
  <c r="B24" i="1"/>
  <c r="B19" i="1"/>
  <c r="B23" i="1"/>
  <c r="B18" i="1"/>
  <c r="B22" i="1"/>
  <c r="D28" i="1"/>
  <c r="J28" i="1" s="1"/>
  <c r="H43" i="2"/>
  <c r="H45" i="2" s="1"/>
  <c r="I13" i="2" l="1"/>
  <c r="I37" i="2"/>
  <c r="I25" i="2"/>
  <c r="I31" i="2"/>
  <c r="I19" i="2"/>
  <c r="I7" i="2"/>
  <c r="I43" i="2" l="1"/>
  <c r="C24" i="3"/>
  <c r="B10" i="1"/>
  <c r="C10" i="1" s="1"/>
  <c r="D9" i="3"/>
  <c r="B12" i="1" l="1"/>
  <c r="D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Wenzl</author>
    <author>Wenzl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vyplňte název projektu identický dle žádosti v Grantysu
</t>
        </r>
      </text>
    </comment>
    <comment ref="A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Vyberte z předdefinované nabídky v poli B6. Pouze při výběru základního grantu se automaticky aktivuje vedlejší buňka C6, kde vyberte z nabídky Výsledek, ve kterém podáváte projekt.</t>
        </r>
      </text>
    </comment>
    <comment ref="A7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vyberte z předdefinované nabídky,
délka projektů v měsících:
základní - 12/18/24
</t>
        </r>
      </text>
    </comment>
    <comment ref="A11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Grant může být žádán v následující výši EURO:
základní 8.000,- až  85.000,-
</t>
        </r>
      </text>
    </comment>
    <comment ref="A1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grant je min. 60 % a max. 95 %</t>
        </r>
      </text>
    </comment>
    <comment ref="C14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Název aktivit vyplňte podle aktivit uvedených v žádosti v Grantysu. Zachovejte prosím shodné pořadí. 
První aktivita Posílení neziskových organizací je povinná pro systémové a základní granty. Budou-li některé názvy vašich aktivit delší, tak lze zde uvést ve zkráceném tvaru. 
V případě, že předkládáte projekt pro základní grant - výsledek 5, tak povinná aktivita Posílení neziskových organizací se vás netýká a pole C15 máte k dispozici pro vlastní aktivitu.</t>
        </r>
      </text>
    </comment>
    <comment ref="D14" authorId="1" shapeId="0" xr:uid="{003950D5-992B-45CA-97D6-4B9839A4C3B6}">
      <text>
        <r>
          <rPr>
            <sz val="9"/>
            <color indexed="81"/>
            <rFont val="Tahoma"/>
            <charset val="1"/>
          </rPr>
          <t>Povinný podíl na grantu je u systémového grantu 5 - 15% a u základního grantu 5 - 10 %.</t>
        </r>
      </text>
    </comment>
    <comment ref="C26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vyplňte partnery, pokud je to u vašeho projektu relevantní
</t>
        </r>
      </text>
    </comment>
    <comment ref="E26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Tento sloupec vyplňte až později, tj. po vyplnění druhého listu. Rozklíčujete zde dle vašeho uvážení částku z rozpočtu připadající na nepřímé náklady mezi žadatele a partnery, která musí být v součtu shodná s částkou uvedenou na druhém listu v řádku Nepřímé projektové náklady. </t>
        </r>
      </text>
    </comment>
    <comment ref="F26" authorId="1" shapeId="0" xr:uid="{E84E3323-C924-4360-8A68-53AD20FD43AC}">
      <text>
        <r>
          <rPr>
            <sz val="9"/>
            <color indexed="81"/>
            <rFont val="Tahoma"/>
            <family val="2"/>
            <charset val="238"/>
          </rPr>
          <t xml:space="preserve">Tento sloupec vyplňte později, až budete mít sestavený celý rozpočet, včetně zdrojů financování. V případě, kdy nemáte partnery, tak zde zadejte hodnutu z pole B11. V opačném případě rozdělte výši grantu na jednotlivé organizace.
</t>
        </r>
      </text>
    </comment>
    <comment ref="H26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Vyplňte u žadatele, následně u partnerů, je-li relevantní. V případě zahraničních partnerů není povinnost uvádět IČ z důvodu neexistence.</t>
        </r>
      </text>
    </comment>
    <comment ref="I2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Vyberte z předdefinované nabídky. Bude-li žadatel nebo partner plátcem DPH s možností odpočtu, tak na druhém listu relevantní náklady uvádíte pro daný subjekt již bez DPH.
</t>
        </r>
      </text>
    </comment>
    <comment ref="B5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Vyplňte náklady pouze za žadatele, rok 2019 a 2020 dle skutečnosti, rok 2021 a 2022 kvalifikovaným odhadem. Neuvádí se údaje za partnera(y).</t>
        </r>
      </text>
    </comment>
    <comment ref="C50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Vyplňte výnosy pouze za žadatele, rok 2019 a 2020 dle skutečnosti, rok 2021 a 2022 kvalifikovaným odhadem. Neuvádí se údaje za partnera(y).
</t>
        </r>
      </text>
    </comment>
    <comment ref="D50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 xml:space="preserve">Vyplňte měsíční průměr přepočtených úvazků zaměstnanců u žadatele, rok 2019 a 2020 dle skutečnosti, rok 2021 a 2022 kvalifikovaným odhadem. Do přepočtu úvazků se zohledňují všechny druhy pracovněprávních vztahů. Neuvádí se údaje za partnera(y).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Wenzl</author>
  </authors>
  <commentList>
    <comment ref="K5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Každou položku rozpočtu rozklíčujte kvalifikovaným odhadem v % ve vazbě ke konkrétní aktivitě. Součet řádku musí dát 100 %. Sloupec K s označením Aktivita 1 je pevně svázán s předdefinovanou aktivitou Posílení neziskových organizací z listu Rozpočet souhrn. Další sloupce jsou chronologicky propojené s uvedenými aktivitami na listu Rozpočet souhrn. Sloupec K se netýká pevným svázáním pouze pro základní grant při výsledku 5. V tomto případě máte ve sloupci K již svoji vlastní  předdefinovanou aktivitu.</t>
        </r>
      </text>
    </comment>
    <comment ref="C6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Vyberte z předdefinované nabídky. Označení partnera číslem je identické z předchozího listu, jeli relevantní. Zadejte u každé vyplňované rozpočtové položky subjekt.</t>
        </r>
      </text>
    </comment>
    <comment ref="D6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Vyberte z částečně předdefinované nabídky. V ostatních případech sami definujte (např. kus, měsíc, den, projekt, zakázka …).</t>
        </r>
      </text>
    </comment>
    <comment ref="E6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Příklad vyplnění u osobních nákladů:
a) Pokud je celkový úvazek daného zaměstnance v organizaci 1,00 (40 hodin týdně), přičemž na projektu bude pracovat po dobu 12 měsíců s celým tímto úvazkem 1,00 (tedy 40 hodin týdně), počet jednotek je 12 (12 měsíců * 1,00 úvazek).
b) Pokud je celkový úvazek daného zaměstnance v organizaci 1,00 (40 hodin týdně), přičemž na projektu bude pracovat po dobu 12 měsíců s úvazkem 0,50 (tedy 20 hodin týdně), počet jednotek je 6 (12 měsíců *0,50 úvazek).
c) Pokud je celkový úvazek daného zaměstnance v organizaci 0,50 (20 hodin týdně) a z tohoto úvazku bude věnovat práci na projektu po dobu 12 měsíců pouze polovinu (10 hodin týdně), počet jednotek je 3 (12 měsíců * 0,25 úvazek).
</t>
        </r>
      </text>
    </comment>
    <comment ref="F6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Vyplňte sazbu hrubé mzdy, která bude při celém pracovním úvazku v případě pracovní smlouvy nebo dohody o pracovní činnosti. Nezadávejte údaj ve vztahu ke krácenému úvazku! Pokud by byla chybně uvedená nižší sazba pro zkrácený úvazek, tak bude celková kalkulace chybná. U dohody o provedení práce zadejte hrubou hodinovou mzdu.</t>
        </r>
      </text>
    </comment>
    <comment ref="K6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 xml:space="preserve">Povinná aktivita: Posílení neziskových organizací. 
Neplatí pro základní granty při výsledku 5.
</t>
        </r>
      </text>
    </comment>
    <comment ref="B7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 xml:space="preserve">Příklady vyplnění:
a) Pokud bude Koordinátor projektu pracovat s úvazkem na projektu 0,50 (tedy 20 hodin týdně) po celou dobu 12 měsíců, tak počet jednotek v sloupci E bude 6 a zápis zde v sloupci B bude mít tuto podobu: Koordinátor projektu; 0,50 úv. po dobu 12 měsíců)
b) Pokud ovšem bude Koordinátor projektu pracovat s úvazkem na projektu 1,00 (tedy 40 hodin týdně) po dobu 6 měsíců, tak počet jednotek v sloupci E bude opět 6, ovšem zápis zde v sloupci B bude mít tuto podobu: Koordinátor projektu; 1,00 úv. po dobu 6 měsíců)
</t>
        </r>
      </text>
    </comment>
    <comment ref="G7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Pro sazbu za jednotku je nastaven automatický propočet dle aktuální legislativy, tj. superhrubá mzda + zákonné pojištění zaměstnavatele (Kooperativa).</t>
        </r>
      </text>
    </comment>
    <comment ref="B13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Pro každého dobrovolníka a pozici vyplňte jeden řádek, uveďte pouze název pozice, kterou bude v rámci projektu dobrovolník vykonávat (např. právník, lékař …), neuvádějte jména dobrovolníků. K zadání jednotky se předem seznamte s pravidly pro dobrovolnickou práci.
Sazbu za jednotku uvádějte na celé koruny, bez haléřů!</t>
        </r>
      </text>
    </comment>
    <comment ref="B19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Pro každou zahraniční cestu vyplňte jeden samostatný řádek, který bude obsahovat veškeré náklady související s danou cestou (např. letenka, ubytování, stravné/diety, vedlejší náklady hrazené v místě pobytu). Dále mohou být uvedeny náklady na tuzemské cestovné pro účely v rámci projektu.
Příklady vyplnění:
a) V rámci projektu poletí 3 zaměstnanci žadatele společně na jednu pracovní cestu do Norska. V tomto případě vyplňte do sloupce B následně: Brno – Norsko, letecky, 5 dnů. Do sloupce D uvedete jednotku: osoba. Počet jednotek budou 3. Sazba za jednotku bude obsahovat stanovenou dílčí sazbu, která bude obsahovat veškeré předpokládané náklady za jednu osobu a cestu.
b) V rámci projektu bude pracovat terénní pracovník, který bude dostávat pravidelně dle interní směrnice zaměstnavatele paušální částku ke mzdě v předem dané výši. V tomto případě do sloupce B uveďte: terénní pracovník, paušál. Do sloupce D uvedete jednotku: měsíc. Počet jednotek bude dle počtu měsíců zapojených v projektu. Sazba za jednotku bude obsahovat sazbu dle interní směrnice zaměstnavatele.
c) V rámci projektu bude pracovat právník, který bude nepravidelně jezdit na jednání do různých míst v rámci ČR. V tomto případě do sloupce B uveďte: právník, individuální náklad. Do sloupce D uvedete jednotku: projekt. Počet jednotek bude vždy 1. Sazba za jednotku bude stanovena kvalifikovaným odhadem a v souladu s interním postupem zaměstnavatele.
</t>
        </r>
      </text>
    </comment>
    <comment ref="B25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Identifikujte konkrétně každou položku vybavení (např. notebook, kancelářský stůl, dataprojektor …). V případě pouze u spotřebního materiálu lze uvést položku agregovaně, pokud ji lze identifikovat svým charakterem (např. terapeutické pomůcky, zdravotnické potřeby, odborná literatura …). V rámci agregované položky do sloupce D uvedete jednotku: projekt. Počet jednotek u agregované položky bude vždy 1.</t>
        </r>
      </text>
    </comment>
    <comment ref="B31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Identifikujte nákup služeb, které budou přímo souviset s realizací projektu bez subdodávek (např. nájem prostor pro aktivity projektu, supervize pracovníků, tlumočník, odborný konzultant, cestovné a ubytování pro dobrovolníky …).</t>
        </r>
      </text>
    </comment>
    <comment ref="B37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 xml:space="preserve">Identifikujte subdodávky, které budete realizovat dodavatelským způsobem, formou zakázky. Jedná se o přenesení některé aktivity nebo její části na dodavatele (např. zpracování analýzy, tvorba kampaně …). </t>
        </r>
      </text>
    </comment>
    <comment ref="B44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Zadejte nepřímé projektové náklady, které budou souviset s realizací projektu. Částka může být max. 15 % z Kapitoly 1 - Osobní náklady a Kapitoly 2 - Dobrovolnická práce.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Wenzl</author>
  </authors>
  <commentList>
    <comment ref="B6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Grant může být žádán v následující výši EURO:
základní 8.000,- až  85.000,-
Současně grant musí krýt 60 % až 95 % z celkových nákladů. 
Pokud se vám v poli E6 zobrazuje červené chybové hlášení, i přes správnou výši grantu, tak se přepněte následně na první list a po té se vraťte na tento list. Chybové hlášení se ztratí. V opačném případě je chybná výše grantu.</t>
        </r>
      </text>
    </comment>
    <comment ref="B9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U základního grantu je možné max. 50 %. </t>
        </r>
      </text>
    </comment>
    <comment ref="B10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>Vyplňte jen v případě, že předpokládáte spolufinancování z vlastních prostředků. Za vlastní prostředky lze považovat např. vytvořené rezervy z hospodaření předchozích let, příjmy z vlastní činnosti.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Wenzl</author>
  </authors>
  <commentList>
    <comment ref="B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Tento list je nepovinný pro vyplnění. Doporučujeme použít v okamžiku, kdy bude dle vašeho názoru některá položka v rozpočtu potřebovat bližší komentář, nebo bude některá položka stanovena mimo cenu obvyklou v místě a čase.</t>
        </r>
      </text>
    </comment>
  </commentList>
</comments>
</file>

<file path=xl/sharedStrings.xml><?xml version="1.0" encoding="utf-8"?>
<sst xmlns="http://schemas.openxmlformats.org/spreadsheetml/2006/main" count="179" uniqueCount="165">
  <si>
    <t>Název projektu</t>
  </si>
  <si>
    <t>Název žadatele</t>
  </si>
  <si>
    <t>Celkové náklady projektu</t>
  </si>
  <si>
    <t>Celkové náklady projektu:</t>
  </si>
  <si>
    <t>Výše požadovaného grantu:</t>
  </si>
  <si>
    <t>Projektové náklady dle aktivit: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</si>
  <si>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</si>
  <si>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</si>
  <si>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</si>
  <si>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</si>
  <si>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</si>
  <si>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</si>
  <si>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</si>
  <si>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</si>
  <si>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</si>
  <si>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</si>
  <si>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Název aktivit</t>
  </si>
  <si>
    <t>Projektové náklady dle subjektu</t>
  </si>
  <si>
    <t>žadatel</t>
  </si>
  <si>
    <t>Žadatel</t>
  </si>
  <si>
    <t>Partner 1</t>
  </si>
  <si>
    <t>Partner 2</t>
  </si>
  <si>
    <t>Partner 3</t>
  </si>
  <si>
    <t>Partner 4</t>
  </si>
  <si>
    <t>Partner 5</t>
  </si>
  <si>
    <t>Partner 6</t>
  </si>
  <si>
    <t>Partner 7</t>
  </si>
  <si>
    <t>Název organizace</t>
  </si>
  <si>
    <t>Plátce DPH</t>
  </si>
  <si>
    <t>Přímé náklady</t>
  </si>
  <si>
    <t>Nepřímé náklady</t>
  </si>
  <si>
    <t>IČ</t>
  </si>
  <si>
    <t>Rozpočtová položka</t>
  </si>
  <si>
    <t>Subjekt</t>
  </si>
  <si>
    <t>Jednotka</t>
  </si>
  <si>
    <t>Počet jednotek</t>
  </si>
  <si>
    <t>Hrubá mzda</t>
  </si>
  <si>
    <t>Sazba za jednotku</t>
  </si>
  <si>
    <t>Náklady</t>
  </si>
  <si>
    <t>Aktivita 1</t>
  </si>
  <si>
    <t>Aktivita 2</t>
  </si>
  <si>
    <t>Aktivita 3</t>
  </si>
  <si>
    <t>Aktivita 4</t>
  </si>
  <si>
    <t>Aktivita 5</t>
  </si>
  <si>
    <t>Aktivita 6</t>
  </si>
  <si>
    <t>Aktivita 7</t>
  </si>
  <si>
    <t>Aktivita 8</t>
  </si>
  <si>
    <t>Aktivita 9</t>
  </si>
  <si>
    <t>Aktivita 10</t>
  </si>
  <si>
    <t>1.1</t>
  </si>
  <si>
    <t>1.2</t>
  </si>
  <si>
    <t>1.3</t>
  </si>
  <si>
    <t>1.4</t>
  </si>
  <si>
    <t>1.5</t>
  </si>
  <si>
    <t>Kapitola 2 - Dobrovolnická práce</t>
  </si>
  <si>
    <t>2.1</t>
  </si>
  <si>
    <t>2.2</t>
  </si>
  <si>
    <t>2.3</t>
  </si>
  <si>
    <t>2.4</t>
  </si>
  <si>
    <t>2.5</t>
  </si>
  <si>
    <t>Kapitola 3 - Cestovné zaměstnanců</t>
  </si>
  <si>
    <t>3.1</t>
  </si>
  <si>
    <t>3.2</t>
  </si>
  <si>
    <t>3.3</t>
  </si>
  <si>
    <t>3.4</t>
  </si>
  <si>
    <t>3.5</t>
  </si>
  <si>
    <t>Kapitola 4 - Spotřební materiál a vybavení</t>
  </si>
  <si>
    <t>4.1</t>
  </si>
  <si>
    <t>4.2</t>
  </si>
  <si>
    <t>4.3</t>
  </si>
  <si>
    <t>4.4</t>
  </si>
  <si>
    <t>4.5</t>
  </si>
  <si>
    <t>Kapitola 5 - Služby (bez subdodávek)</t>
  </si>
  <si>
    <t>5.1</t>
  </si>
  <si>
    <t>5.2</t>
  </si>
  <si>
    <t>5.3</t>
  </si>
  <si>
    <t>5.4</t>
  </si>
  <si>
    <t>5.5</t>
  </si>
  <si>
    <t>Přímé projektové náklady</t>
  </si>
  <si>
    <t>Nepřímé projektové náklady</t>
  </si>
  <si>
    <t>partner1</t>
  </si>
  <si>
    <t>partner4</t>
  </si>
  <si>
    <t>partner2</t>
  </si>
  <si>
    <t>Kapitola 6 - Subdodávky</t>
  </si>
  <si>
    <t>6.1</t>
  </si>
  <si>
    <t>6.2</t>
  </si>
  <si>
    <t>6.3</t>
  </si>
  <si>
    <t>6.4</t>
  </si>
  <si>
    <t>6.5</t>
  </si>
  <si>
    <t>partner3</t>
  </si>
  <si>
    <t>partner5</t>
  </si>
  <si>
    <t>partner6</t>
  </si>
  <si>
    <t>partner7</t>
  </si>
  <si>
    <t>akt1</t>
  </si>
  <si>
    <t>akt2</t>
  </si>
  <si>
    <t>akt3</t>
  </si>
  <si>
    <t>akt4</t>
  </si>
  <si>
    <t>akt5</t>
  </si>
  <si>
    <t>akt6</t>
  </si>
  <si>
    <t>akt7</t>
  </si>
  <si>
    <t>akt8</t>
  </si>
  <si>
    <t>akt9</t>
  </si>
  <si>
    <t>akt10</t>
  </si>
  <si>
    <t>CZK</t>
  </si>
  <si>
    <t>EUR</t>
  </si>
  <si>
    <t>Rozpočet - souhrnné údaje</t>
  </si>
  <si>
    <t>Požadovaná výše grantu</t>
  </si>
  <si>
    <t>Spolufinancování</t>
  </si>
  <si>
    <t>Dobrovolnická práce</t>
  </si>
  <si>
    <t>Vlastní prostředky</t>
  </si>
  <si>
    <t>Příspěvky od donátorů</t>
  </si>
  <si>
    <t>Poskytovatel</t>
  </si>
  <si>
    <t>Typ</t>
  </si>
  <si>
    <t>Částka</t>
  </si>
  <si>
    <t>Celkové zdroje financování</t>
  </si>
  <si>
    <t>grant</t>
  </si>
  <si>
    <t>nadační příspěvek</t>
  </si>
  <si>
    <t>dotace</t>
  </si>
  <si>
    <t>účelový dar</t>
  </si>
  <si>
    <t>ano</t>
  </si>
  <si>
    <t>ne</t>
  </si>
  <si>
    <t>Finanční podíl na projektu</t>
  </si>
  <si>
    <t>Partneři bez finančního podílu</t>
  </si>
  <si>
    <t>Rozpočet - komentáře</t>
  </si>
  <si>
    <t>Označení rozpočtové položky</t>
  </si>
  <si>
    <t>Komentář</t>
  </si>
  <si>
    <t>Typ grantu</t>
  </si>
  <si>
    <t>systémový</t>
  </si>
  <si>
    <t>základní</t>
  </si>
  <si>
    <t>Podíl na grantu</t>
  </si>
  <si>
    <t>Název projektu:</t>
  </si>
  <si>
    <t>Název žadatele:</t>
  </si>
  <si>
    <t>Nedodržen limit grantu</t>
  </si>
  <si>
    <t>měsíc</t>
  </si>
  <si>
    <t>hodina</t>
  </si>
  <si>
    <t>Délka trvání projektu (počet měsíců)</t>
  </si>
  <si>
    <t>Poměr grantu:</t>
  </si>
  <si>
    <t>Doplňkové údaje</t>
  </si>
  <si>
    <t>Rok</t>
  </si>
  <si>
    <t>Výnosy</t>
  </si>
  <si>
    <t>Kapitola 1 - Osobní náklady</t>
  </si>
  <si>
    <t>Náklady dle vazby na aktivity projektu (v %)</t>
  </si>
  <si>
    <t>Přepočtené úvazky zaměstnanců</t>
  </si>
  <si>
    <t>akční</t>
  </si>
  <si>
    <t>matchingový</t>
  </si>
  <si>
    <t>hodina HT1</t>
  </si>
  <si>
    <t>hodina HT2</t>
  </si>
  <si>
    <t>hodina HT3</t>
  </si>
  <si>
    <t>hodina HT4</t>
  </si>
  <si>
    <t>hodina HT5</t>
  </si>
  <si>
    <t>hodina HT6</t>
  </si>
  <si>
    <t>hodina HT7</t>
  </si>
  <si>
    <t>hodina HT8</t>
  </si>
  <si>
    <t>hodina HT9</t>
  </si>
  <si>
    <t>sbírka</t>
  </si>
  <si>
    <t>crowdfundingová kampaň</t>
  </si>
  <si>
    <t>Rozpočet - celkové náklady (v Kč)</t>
  </si>
  <si>
    <t>Zdroje financování</t>
  </si>
  <si>
    <t>Rozdíl mezi celkovými náklady a zdroji</t>
  </si>
  <si>
    <t>Výsledek 1,2,3 nebo 4</t>
  </si>
  <si>
    <t>Výsledek 5</t>
  </si>
  <si>
    <t>Posílení neziskových organizací</t>
  </si>
  <si>
    <t>Vyplňte v MS Excel 2013 a novější verzi!</t>
  </si>
  <si>
    <t>Výše grantu EUR</t>
  </si>
  <si>
    <t>Výše grantu 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</si>
</sst>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#,##0\ &quot;Kč&quot;"/>
    <numFmt numFmtId="167" formatCode="_-* #,##0.00\ [$€-1]_-;\-* #,##0.00\ [$€-1]_-;_-* &quot;-&quot;??\ [$€-1]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/>
    <xf numFmtId="166" fontId="0" fillId="0" borderId="1" xfId="0" applyNumberFormat="1" applyBorder="1" applyAlignment="1" applyProtection="1">
      <alignment horizontal="center"/>
    </xf>
    <xf numFmtId="166" fontId="0" fillId="0" borderId="0" xfId="0" applyNumberFormat="1"/>
    <xf numFmtId="166" fontId="0" fillId="0" borderId="0" xfId="0" applyNumberFormat="1" applyBorder="1" applyAlignment="1" applyProtection="1">
      <alignment horizontal="center"/>
    </xf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166" fontId="0" fillId="0" borderId="2" xfId="0" applyNumberFormat="1" applyBorder="1" applyAlignment="1" applyProtection="1">
      <alignment horizontal="center"/>
    </xf>
    <xf numFmtId="166" fontId="0" fillId="0" borderId="3" xfId="0" applyNumberFormat="1" applyBorder="1" applyAlignment="1" applyProtection="1">
      <alignment horizontal="center"/>
    </xf>
    <xf numFmtId="164" fontId="0" fillId="0" borderId="1" xfId="1" applyFont="1" applyBorder="1"/>
    <xf numFmtId="164" fontId="0" fillId="0" borderId="2" xfId="1" applyFont="1" applyBorder="1"/>
    <xf numFmtId="0" fontId="5" fillId="0" borderId="0" xfId="0" applyFont="1"/>
    <xf numFmtId="0" fontId="4" fillId="0" borderId="0" xfId="0" applyFont="1"/>
    <xf numFmtId="0" fontId="0" fillId="0" borderId="1" xfId="0" applyFill="1" applyBorder="1"/>
    <xf numFmtId="166" fontId="4" fillId="0" borderId="1" xfId="0" applyNumberFormat="1" applyFont="1" applyBorder="1" applyAlignment="1" applyProtection="1"/>
    <xf numFmtId="10" fontId="4" fillId="0" borderId="1" xfId="0" applyNumberFormat="1" applyFont="1" applyBorder="1" applyAlignment="1" applyProtection="1"/>
    <xf numFmtId="0" fontId="4" fillId="0" borderId="3" xfId="0" applyFont="1" applyBorder="1"/>
    <xf numFmtId="166" fontId="4" fillId="0" borderId="1" xfId="0" applyNumberFormat="1" applyFont="1" applyBorder="1"/>
    <xf numFmtId="10" fontId="4" fillId="0" borderId="1" xfId="0" applyNumberFormat="1" applyFont="1" applyBorder="1"/>
    <xf numFmtId="166" fontId="4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10" fontId="8" fillId="0" borderId="0" xfId="0" applyNumberFormat="1" applyFont="1"/>
    <xf numFmtId="0" fontId="0" fillId="2" borderId="1" xfId="0" applyFill="1" applyBorder="1" applyProtection="1">
      <protection locked="0"/>
    </xf>
    <xf numFmtId="0" fontId="0" fillId="2" borderId="1" xfId="2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/>
    </xf>
    <xf numFmtId="9" fontId="0" fillId="3" borderId="1" xfId="0" applyNumberFormat="1" applyFill="1" applyBorder="1" applyProtection="1">
      <protection locked="0"/>
    </xf>
    <xf numFmtId="9" fontId="0" fillId="4" borderId="1" xfId="0" applyNumberFormat="1" applyFill="1" applyBorder="1" applyProtection="1"/>
    <xf numFmtId="10" fontId="0" fillId="0" borderId="0" xfId="0" applyNumberFormat="1" applyBorder="1"/>
    <xf numFmtId="0" fontId="4" fillId="0" borderId="1" xfId="0" applyFont="1" applyBorder="1" applyAlignment="1">
      <alignment horizontal="left"/>
    </xf>
    <xf numFmtId="49" fontId="0" fillId="2" borderId="1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10" fontId="4" fillId="0" borderId="0" xfId="0" applyNumberFormat="1" applyFont="1" applyBorder="1"/>
    <xf numFmtId="0" fontId="4" fillId="0" borderId="0" xfId="0" applyFont="1" applyBorder="1"/>
    <xf numFmtId="0" fontId="5" fillId="4" borderId="0" xfId="0" applyFont="1" applyFill="1"/>
    <xf numFmtId="0" fontId="0" fillId="4" borderId="0" xfId="0" applyFill="1"/>
    <xf numFmtId="0" fontId="4" fillId="4" borderId="0" xfId="0" applyFont="1" applyFill="1"/>
    <xf numFmtId="49" fontId="0" fillId="4" borderId="1" xfId="0" applyNumberFormat="1" applyFill="1" applyBorder="1" applyProtection="1"/>
    <xf numFmtId="49" fontId="4" fillId="4" borderId="0" xfId="0" applyNumberFormat="1" applyFont="1" applyFill="1"/>
    <xf numFmtId="49" fontId="0" fillId="4" borderId="1" xfId="0" applyNumberFormat="1" applyFill="1" applyBorder="1"/>
    <xf numFmtId="49" fontId="0" fillId="4" borderId="0" xfId="0" applyNumberFormat="1" applyFill="1"/>
    <xf numFmtId="166" fontId="8" fillId="0" borderId="0" xfId="0" applyNumberFormat="1" applyFont="1" applyBorder="1" applyAlignment="1" applyProtection="1">
      <alignment horizontal="center"/>
    </xf>
    <xf numFmtId="10" fontId="10" fillId="0" borderId="1" xfId="0" applyNumberFormat="1" applyFont="1" applyBorder="1"/>
    <xf numFmtId="0" fontId="0" fillId="0" borderId="0" xfId="0" applyFill="1" applyProtection="1"/>
    <xf numFmtId="0" fontId="6" fillId="0" borderId="0" xfId="0" applyNumberFormat="1" applyFont="1"/>
    <xf numFmtId="0" fontId="0" fillId="3" borderId="1" xfId="0" applyFill="1" applyBorder="1" applyProtection="1">
      <protection locked="0"/>
    </xf>
    <xf numFmtId="166" fontId="8" fillId="0" borderId="0" xfId="0" applyNumberFormat="1" applyFont="1" applyBorder="1" applyAlignment="1" applyProtection="1">
      <alignment horizontal="left"/>
    </xf>
    <xf numFmtId="10" fontId="4" fillId="0" borderId="1" xfId="2" applyNumberFormat="1" applyFont="1" applyBorder="1"/>
    <xf numFmtId="49" fontId="0" fillId="0" borderId="0" xfId="0" applyNumberFormat="1" applyAlignment="1">
      <alignment vertical="center"/>
    </xf>
    <xf numFmtId="0" fontId="11" fillId="0" borderId="0" xfId="0" applyFont="1"/>
    <xf numFmtId="0" fontId="4" fillId="0" borderId="4" xfId="0" applyFont="1" applyBorder="1"/>
    <xf numFmtId="0" fontId="0" fillId="2" borderId="4" xfId="0" applyFill="1" applyBorder="1" applyProtection="1">
      <protection locked="0"/>
    </xf>
    <xf numFmtId="0" fontId="8" fillId="0" borderId="1" xfId="0" applyFont="1" applyBorder="1"/>
    <xf numFmtId="10" fontId="8" fillId="0" borderId="1" xfId="0" applyNumberFormat="1" applyFont="1" applyBorder="1"/>
    <xf numFmtId="10" fontId="2" fillId="4" borderId="0" xfId="0" applyNumberFormat="1" applyFont="1" applyFill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/>
    <xf numFmtId="165" fontId="4" fillId="2" borderId="1" xfId="0" applyNumberFormat="1" applyFont="1" applyFill="1" applyBorder="1" applyAlignment="1" applyProtection="1">
      <alignment horizontal="right"/>
      <protection locked="0"/>
    </xf>
    <xf numFmtId="165" fontId="4" fillId="0" borderId="1" xfId="0" applyNumberFormat="1" applyFont="1" applyBorder="1" applyAlignment="1">
      <alignment horizontal="right"/>
    </xf>
    <xf numFmtId="44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hidden="1"/>
    </xf>
    <xf numFmtId="167" fontId="0" fillId="4" borderId="1" xfId="0" applyNumberFormat="1" applyFill="1" applyBorder="1" applyProtection="1">
      <protection hidden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</cellXfs>
  <cellStyles count="3">
    <cellStyle name="Čárka" xfId="1" builtinId="3"/>
    <cellStyle name="Normální" xfId="0" builtinId="0"/>
    <cellStyle name="Procenta" xfId="2" builtinId="5"/>
  </cellStyles>
  <dxfs count="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2508250</xdr:colOff>
          <xdr:row>6</xdr:row>
          <xdr:rowOff>0</xdr:rowOff>
        </xdr:from>
        <xdr:to>
          <xdr:col>5</xdr:col>
          <xdr:colOff>425450</xdr:colOff>
          <xdr:row>6</xdr:row>
          <xdr:rowOff>311150</xdr:rowOff>
        </xdr:to>
        <xdr:sp macro="" textlink="">
          <xdr:nvSpPr>
            <xdr:cNvPr id="2055" name="CommandButton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2508250</xdr:colOff>
          <xdr:row>12</xdr:row>
          <xdr:rowOff>12700</xdr:rowOff>
        </xdr:from>
        <xdr:to>
          <xdr:col>5</xdr:col>
          <xdr:colOff>425450</xdr:colOff>
          <xdr:row>13</xdr:row>
          <xdr:rowOff>6350</xdr:rowOff>
        </xdr:to>
        <xdr:sp macro="" textlink="">
          <xdr:nvSpPr>
            <xdr:cNvPr id="2056" name="CommandButton2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12700</xdr:rowOff>
        </xdr:from>
        <xdr:to>
          <xdr:col>5</xdr:col>
          <xdr:colOff>552450</xdr:colOff>
          <xdr:row>19</xdr:row>
          <xdr:rowOff>6350</xdr:rowOff>
        </xdr:to>
        <xdr:sp macro="" textlink="">
          <xdr:nvSpPr>
            <xdr:cNvPr id="2057" name="CommandButton3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2495550</xdr:colOff>
          <xdr:row>24</xdr:row>
          <xdr:rowOff>0</xdr:rowOff>
        </xdr:from>
        <xdr:to>
          <xdr:col>5</xdr:col>
          <xdr:colOff>412750</xdr:colOff>
          <xdr:row>24</xdr:row>
          <xdr:rowOff>311150</xdr:rowOff>
        </xdr:to>
        <xdr:sp macro="" textlink="">
          <xdr:nvSpPr>
            <xdr:cNvPr id="2058" name="CommandButton4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12700</xdr:rowOff>
        </xdr:from>
        <xdr:to>
          <xdr:col>5</xdr:col>
          <xdr:colOff>552450</xdr:colOff>
          <xdr:row>31</xdr:row>
          <xdr:rowOff>6350</xdr:rowOff>
        </xdr:to>
        <xdr:sp macro="" textlink="">
          <xdr:nvSpPr>
            <xdr:cNvPr id="2059" name="CommandButton5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2508250</xdr:colOff>
          <xdr:row>36</xdr:row>
          <xdr:rowOff>12700</xdr:rowOff>
        </xdr:from>
        <xdr:to>
          <xdr:col>5</xdr:col>
          <xdr:colOff>425450</xdr:colOff>
          <xdr:row>37</xdr:row>
          <xdr:rowOff>6350</xdr:rowOff>
        </xdr:to>
        <xdr:sp macro="" textlink="">
          <xdr:nvSpPr>
            <xdr:cNvPr id="2060" name="CommandButton6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Q54"/>
  <sheetViews>
    <sheetView tabSelected="1" workbookViewId="0">
      <selection activeCell="F7" sqref="F7"/>
    </sheetView>
  </sheetViews>
  <sheetFormatPr defaultRowHeight="14.5" x14ac:dyDescent="0.35"/>
  <cols>
    <col min="1" max="1" width="33" customWidth="1"/>
    <col min="2" max="2" width="17.81640625" customWidth="1"/>
    <col min="3" max="3" width="35.26953125" customWidth="1"/>
    <col min="4" max="4" width="18.1796875" customWidth="1"/>
    <col min="5" max="7" width="15.81640625" customWidth="1"/>
    <col min="8" max="8" width="12.81640625" customWidth="1"/>
    <col min="9" max="9" width="10.1796875" customWidth="1"/>
    <col min="11" max="11" width="0" hidden="1" customWidth="1"/>
  </cols>
  <sheetData>
    <row r="1" spans="1:17" ht="18.5" x14ac:dyDescent="0.45">
      <c r="A1" s="12" t="s">
        <v>105</v>
      </c>
      <c r="B1" s="63" t="s">
        <v>162</v>
      </c>
      <c r="K1" s="22"/>
    </row>
    <row r="3" spans="1:17" x14ac:dyDescent="0.35">
      <c r="A3" s="28" t="s">
        <v>0</v>
      </c>
      <c r="B3" s="71"/>
      <c r="C3" s="71"/>
    </row>
    <row r="4" spans="1:17" x14ac:dyDescent="0.35">
      <c r="A4" s="28" t="s">
        <v>1</v>
      </c>
      <c r="B4" s="71"/>
      <c r="C4" s="71"/>
    </row>
    <row r="5" spans="1:17" x14ac:dyDescent="0.35">
      <c r="A5" s="40"/>
      <c r="B5" s="72"/>
      <c r="C5" s="72"/>
    </row>
    <row r="6" spans="1:17" x14ac:dyDescent="0.35">
      <c r="A6" s="28" t="s">
        <v>126</v>
      </c>
      <c r="B6" s="58"/>
      <c r="C6" s="52"/>
      <c r="D6" s="21"/>
    </row>
    <row r="7" spans="1:17" x14ac:dyDescent="0.35">
      <c r="A7" s="28" t="s">
        <v>135</v>
      </c>
      <c r="B7" s="25"/>
    </row>
    <row r="9" spans="1:17" x14ac:dyDescent="0.35">
      <c r="B9" s="28" t="s">
        <v>103</v>
      </c>
      <c r="C9" s="28" t="s">
        <v>104</v>
      </c>
    </row>
    <row r="10" spans="1:17" x14ac:dyDescent="0.35">
      <c r="A10" s="28" t="s">
        <v>3</v>
      </c>
      <c r="B10" s="11">
        <f>'Rozpočet celkové náklady'!H45</f>
        <v>0</v>
      </c>
      <c r="C10" s="10">
        <f>B10/25.31</f>
        <v>0</v>
      </c>
      <c r="D10" s="22"/>
      <c r="E10" s="22"/>
      <c r="F10" s="22"/>
      <c r="G10" s="22"/>
    </row>
    <row r="11" spans="1:17" x14ac:dyDescent="0.35">
      <c r="A11" s="28" t="s">
        <v>4</v>
      </c>
      <c r="B11" s="10">
        <f>'Zdroje financování'!C6</f>
        <v>0</v>
      </c>
      <c r="C11" s="10">
        <f>B11/25.31</f>
        <v>0</v>
      </c>
      <c r="D11" s="21" t="s">
        <v>132</v>
      </c>
    </row>
    <row r="12" spans="1:17" x14ac:dyDescent="0.35">
      <c r="A12" s="28" t="s">
        <v>136</v>
      </c>
      <c r="B12" s="7" t="e">
        <f>B11/B10</f>
        <v>#DIV/0!</v>
      </c>
      <c r="C12" s="22"/>
      <c r="L12" s="5"/>
      <c r="Q12" s="56"/>
    </row>
    <row r="14" spans="1:17" x14ac:dyDescent="0.35">
      <c r="A14" s="69" t="s">
        <v>5</v>
      </c>
      <c r="B14" s="69"/>
      <c r="C14" s="57" t="s">
        <v>16</v>
      </c>
      <c r="D14" s="59" t="s">
        <v>129</v>
      </c>
    </row>
    <row r="15" spans="1:17" x14ac:dyDescent="0.35">
      <c r="A15" s="6" t="s">
        <v>6</v>
      </c>
      <c r="B15" s="10">
        <f>SUM('Rozpočet celkové náklady'!AF:AF)</f>
        <v>0</v>
      </c>
      <c r="C15" t="s">
        <v>161</v>
      </c>
      <c r="D15" s="60" t="e">
        <f>B15/B11</f>
        <v>#DIV/0!</v>
      </c>
      <c r="E15" s="23"/>
      <c r="F15" s="23"/>
      <c r="G15" s="23"/>
    </row>
    <row r="16" spans="1:17" x14ac:dyDescent="0.35">
      <c r="A16" s="6" t="s">
        <v>7</v>
      </c>
      <c r="B16" s="10">
        <f>SUM('Rozpočet celkové náklady'!AG:AG)</f>
        <v>0</v>
      </c>
      <c r="C16" s="24"/>
      <c r="D16" s="35"/>
    </row>
    <row r="17" spans="1:11" x14ac:dyDescent="0.35">
      <c r="A17" s="6" t="s">
        <v>8</v>
      </c>
      <c r="B17" s="10">
        <f>SUM('Rozpočet celkové náklady'!AH:AH)</f>
        <v>0</v>
      </c>
      <c r="C17" s="24"/>
      <c r="D17" s="35"/>
    </row>
    <row r="18" spans="1:11" x14ac:dyDescent="0.35">
      <c r="A18" s="6" t="s">
        <v>9</v>
      </c>
      <c r="B18" s="10">
        <f>SUM('Rozpočet celkové náklady'!AI:AI)</f>
        <v>0</v>
      </c>
      <c r="C18" s="24"/>
      <c r="D18" s="35"/>
    </row>
    <row r="19" spans="1:11" x14ac:dyDescent="0.35">
      <c r="A19" s="6" t="s">
        <v>10</v>
      </c>
      <c r="B19" s="10">
        <f>SUM('Rozpočet celkové náklady'!AJ:AJ)</f>
        <v>0</v>
      </c>
      <c r="C19" s="24"/>
      <c r="D19" s="35"/>
    </row>
    <row r="20" spans="1:11" x14ac:dyDescent="0.35">
      <c r="A20" s="6" t="s">
        <v>11</v>
      </c>
      <c r="B20" s="10">
        <f>SUM('Rozpočet celkové náklady'!AK:AK)</f>
        <v>0</v>
      </c>
      <c r="C20" s="24"/>
      <c r="D20" s="35"/>
    </row>
    <row r="21" spans="1:11" x14ac:dyDescent="0.35">
      <c r="A21" s="6" t="s">
        <v>12</v>
      </c>
      <c r="B21" s="10">
        <f>SUM('Rozpočet celkové náklady'!AL:AL)</f>
        <v>0</v>
      </c>
      <c r="C21" s="24"/>
      <c r="D21" s="35"/>
    </row>
    <row r="22" spans="1:11" x14ac:dyDescent="0.35">
      <c r="A22" s="6" t="s">
        <v>13</v>
      </c>
      <c r="B22" s="10">
        <f>SUM('Rozpočet celkové náklady'!AM:AM)</f>
        <v>0</v>
      </c>
      <c r="C22" s="24"/>
      <c r="D22" s="35"/>
    </row>
    <row r="23" spans="1:11" x14ac:dyDescent="0.35">
      <c r="A23" s="6" t="s">
        <v>14</v>
      </c>
      <c r="B23" s="10">
        <f>SUM('Rozpočet celkové náklady'!AN:AN)</f>
        <v>0</v>
      </c>
      <c r="C23" s="24"/>
      <c r="D23" s="35"/>
    </row>
    <row r="24" spans="1:11" x14ac:dyDescent="0.35">
      <c r="A24" s="6" t="s">
        <v>15</v>
      </c>
      <c r="B24" s="10">
        <f>SUM('Rozpočet celkové náklady'!AO:AO)</f>
        <v>0</v>
      </c>
      <c r="C24" s="24"/>
      <c r="D24" s="35"/>
    </row>
    <row r="25" spans="1:11" x14ac:dyDescent="0.35">
      <c r="E25" s="22"/>
      <c r="F25" s="21" t="str">
        <f>IF(SUM($F$27:$F$34)&lt;&gt;$B$11,"Není rozdělena celá výše požadovaného grantu","")</f>
        <v/>
      </c>
      <c r="G25" s="21"/>
    </row>
    <row r="26" spans="1:11" x14ac:dyDescent="0.35">
      <c r="A26" s="69" t="s">
        <v>17</v>
      </c>
      <c r="B26" s="69"/>
      <c r="C26" s="28" t="s">
        <v>27</v>
      </c>
      <c r="D26" s="28" t="s">
        <v>29</v>
      </c>
      <c r="E26" s="28" t="s">
        <v>30</v>
      </c>
      <c r="F26" s="62" t="s">
        <v>164</v>
      </c>
      <c r="G26" s="67" t="s">
        <v>163</v>
      </c>
      <c r="H26" s="30" t="s">
        <v>31</v>
      </c>
      <c r="I26" s="28" t="s">
        <v>28</v>
      </c>
    </row>
    <row r="27" spans="1:11" x14ac:dyDescent="0.35">
      <c r="A27" s="70" t="s">
        <v>121</v>
      </c>
      <c r="B27" s="6" t="s">
        <v>19</v>
      </c>
      <c r="C27" s="24">
        <f>B4</f>
        <v>0</v>
      </c>
      <c r="D27" s="10">
        <f>SUM('Rozpočet celkové náklady'!W:W)</f>
        <v>0</v>
      </c>
      <c r="E27" s="24"/>
      <c r="F27" s="66"/>
      <c r="G27" s="68">
        <f>F27/25.31</f>
        <v>0</v>
      </c>
      <c r="H27" s="37"/>
      <c r="I27" s="24"/>
      <c r="J27" s="21" t="str">
        <f>IF(SUM($D$27:$E$27)&lt;$F$27,"Výše požadovaného grantu je vyšší, než přímé a nepřímé náklady","")</f>
        <v/>
      </c>
      <c r="K27" s="1" t="str">
        <f>IF(C27="","","žadatel")</f>
        <v>žadatel</v>
      </c>
    </row>
    <row r="28" spans="1:11" x14ac:dyDescent="0.35">
      <c r="A28" s="70"/>
      <c r="B28" s="6" t="s">
        <v>20</v>
      </c>
      <c r="C28" s="24"/>
      <c r="D28" s="10">
        <f>SUM('Rozpočet celkové náklady'!X:X)</f>
        <v>0</v>
      </c>
      <c r="E28" s="24"/>
      <c r="F28" s="66"/>
      <c r="G28" s="68">
        <f t="shared" ref="G28:G34" si="0">F28/25.31</f>
        <v>0</v>
      </c>
      <c r="H28" s="37"/>
      <c r="I28" s="24"/>
      <c r="J28" s="21" t="str">
        <f>IF(SUM($D$28:$E$28)&lt;$F$28,"Výše požadovaného grantu je vyšší, než přímé a nepřímé náklady","")</f>
        <v/>
      </c>
      <c r="K28" s="1" t="str">
        <f>IF(C28="","","partner1")</f>
        <v/>
      </c>
    </row>
    <row r="29" spans="1:11" x14ac:dyDescent="0.35">
      <c r="A29" s="70"/>
      <c r="B29" s="6" t="s">
        <v>21</v>
      </c>
      <c r="C29" s="24"/>
      <c r="D29" s="10">
        <f>SUM('Rozpočet celkové náklady'!Y:Y)</f>
        <v>0</v>
      </c>
      <c r="E29" s="24"/>
      <c r="F29" s="66"/>
      <c r="G29" s="68">
        <f t="shared" si="0"/>
        <v>0</v>
      </c>
      <c r="H29" s="37"/>
      <c r="I29" s="24"/>
      <c r="J29" s="21" t="str">
        <f>IF(SUM($D$29:$E$29)&lt;$F$29,"Výše požadovaného grantu je vyšší, než přímé a nepřímé náklady","")</f>
        <v/>
      </c>
      <c r="K29" s="1" t="str">
        <f>IF(C29="","","partner2")</f>
        <v/>
      </c>
    </row>
    <row r="30" spans="1:11" x14ac:dyDescent="0.35">
      <c r="A30" s="70"/>
      <c r="B30" s="6" t="s">
        <v>22</v>
      </c>
      <c r="C30" s="24"/>
      <c r="D30" s="10">
        <f>SUM('Rozpočet celkové náklady'!Z:Z)</f>
        <v>0</v>
      </c>
      <c r="E30" s="24"/>
      <c r="F30" s="66"/>
      <c r="G30" s="68">
        <f t="shared" si="0"/>
        <v>0</v>
      </c>
      <c r="H30" s="37"/>
      <c r="I30" s="24"/>
      <c r="J30" s="21" t="str">
        <f>IF(SUM($D$30:$E$30)&lt;$F$30,"Výše požadovaného grantu je vyšší, než přímé a nepřímé náklady","")</f>
        <v/>
      </c>
      <c r="K30" s="1" t="str">
        <f>IF(C30="","","partner3")</f>
        <v/>
      </c>
    </row>
    <row r="31" spans="1:11" x14ac:dyDescent="0.35">
      <c r="A31" s="70"/>
      <c r="B31" s="6" t="s">
        <v>23</v>
      </c>
      <c r="C31" s="24"/>
      <c r="D31" s="10">
        <f>SUM('Rozpočet celkové náklady'!AA:AA)</f>
        <v>0</v>
      </c>
      <c r="E31" s="24"/>
      <c r="F31" s="66"/>
      <c r="G31" s="68">
        <f t="shared" si="0"/>
        <v>0</v>
      </c>
      <c r="H31" s="37"/>
      <c r="I31" s="24"/>
      <c r="J31" s="21" t="str">
        <f>IF(SUM($D$31:$E$31)&lt;$F$31,"Výše požadovaného grantu je vyšší, než přímé a nepřímé náklady","")</f>
        <v/>
      </c>
      <c r="K31" s="1" t="str">
        <f>IF(C31="","","partner4")</f>
        <v/>
      </c>
    </row>
    <row r="32" spans="1:11" x14ac:dyDescent="0.35">
      <c r="A32" s="70"/>
      <c r="B32" s="6" t="s">
        <v>24</v>
      </c>
      <c r="C32" s="24"/>
      <c r="D32" s="10">
        <f>SUM('Rozpočet celkové náklady'!AB:AB)</f>
        <v>0</v>
      </c>
      <c r="E32" s="24"/>
      <c r="F32" s="66"/>
      <c r="G32" s="68">
        <f t="shared" si="0"/>
        <v>0</v>
      </c>
      <c r="H32" s="37"/>
      <c r="I32" s="24"/>
      <c r="J32" s="21" t="str">
        <f>IF(SUM($D$32:$E$32)&lt;$F$32,"Výše požadovaného grantu je vyšší, než přímé a nepřímé náklady","")</f>
        <v/>
      </c>
      <c r="K32" s="1" t="str">
        <f>IF(C32="","","partner5")</f>
        <v/>
      </c>
    </row>
    <row r="33" spans="1:11" x14ac:dyDescent="0.35">
      <c r="A33" s="70"/>
      <c r="B33" s="6" t="s">
        <v>25</v>
      </c>
      <c r="C33" s="24"/>
      <c r="D33" s="10">
        <f>SUM('Rozpočet celkové náklady'!AC:AC)</f>
        <v>0</v>
      </c>
      <c r="E33" s="24"/>
      <c r="F33" s="66"/>
      <c r="G33" s="68">
        <f t="shared" si="0"/>
        <v>0</v>
      </c>
      <c r="H33" s="37"/>
      <c r="I33" s="24"/>
      <c r="J33" s="21" t="str">
        <f>IF(SUM($D$33:$E$33)&lt;$F$33,"Výše požadovaného grantu je vyšší, než přímé a nepřímé náklady","")</f>
        <v/>
      </c>
      <c r="K33" s="1" t="str">
        <f>IF(C33="","","partner6")</f>
        <v/>
      </c>
    </row>
    <row r="34" spans="1:11" x14ac:dyDescent="0.35">
      <c r="A34" s="70"/>
      <c r="B34" s="6" t="s">
        <v>26</v>
      </c>
      <c r="C34" s="24"/>
      <c r="D34" s="10">
        <f>SUM('Rozpočet celkové náklady'!AD:AD)</f>
        <v>0</v>
      </c>
      <c r="E34" s="24"/>
      <c r="F34" s="66"/>
      <c r="G34" s="68">
        <f t="shared" si="0"/>
        <v>0</v>
      </c>
      <c r="H34" s="37"/>
      <c r="I34" s="24"/>
      <c r="J34" s="21" t="str">
        <f>IF(SUM($D$34:$E$34)&lt;$F$34,"Výše požadovaného grantu je vyšší, než přímé a nepřímé náklady","")</f>
        <v/>
      </c>
      <c r="K34" s="1" t="str">
        <f>IF(C34="","","partner7")</f>
        <v/>
      </c>
    </row>
    <row r="35" spans="1:11" x14ac:dyDescent="0.35">
      <c r="A35" s="70" t="s">
        <v>122</v>
      </c>
      <c r="B35" s="6" t="s">
        <v>20</v>
      </c>
      <c r="C35" s="24"/>
      <c r="H35" s="37"/>
    </row>
    <row r="36" spans="1:11" x14ac:dyDescent="0.35">
      <c r="A36" s="70"/>
      <c r="B36" s="6" t="s">
        <v>21</v>
      </c>
      <c r="C36" s="24"/>
      <c r="H36" s="37"/>
    </row>
    <row r="37" spans="1:11" x14ac:dyDescent="0.35">
      <c r="A37" s="70"/>
      <c r="B37" s="6" t="s">
        <v>22</v>
      </c>
      <c r="C37" s="24"/>
      <c r="H37" s="37"/>
    </row>
    <row r="38" spans="1:11" x14ac:dyDescent="0.35">
      <c r="A38" s="70"/>
      <c r="B38" s="6" t="s">
        <v>23</v>
      </c>
      <c r="C38" s="24"/>
      <c r="H38" s="37"/>
    </row>
    <row r="39" spans="1:11" x14ac:dyDescent="0.35">
      <c r="A39" s="70"/>
      <c r="B39" s="6" t="s">
        <v>24</v>
      </c>
      <c r="C39" s="24"/>
      <c r="H39" s="37"/>
    </row>
    <row r="41" spans="1:11" hidden="1" x14ac:dyDescent="0.35"/>
    <row r="42" spans="1:11" hidden="1" x14ac:dyDescent="0.35">
      <c r="B42" t="s">
        <v>119</v>
      </c>
    </row>
    <row r="43" spans="1:11" hidden="1" x14ac:dyDescent="0.35">
      <c r="B43" t="s">
        <v>120</v>
      </c>
    </row>
    <row r="44" spans="1:11" hidden="1" x14ac:dyDescent="0.35"/>
    <row r="45" spans="1:11" hidden="1" x14ac:dyDescent="0.35">
      <c r="B45" t="s">
        <v>127</v>
      </c>
      <c r="C45" s="5"/>
      <c r="D45" s="5"/>
    </row>
    <row r="46" spans="1:11" hidden="1" x14ac:dyDescent="0.35">
      <c r="B46" t="s">
        <v>128</v>
      </c>
      <c r="C46" s="5"/>
      <c r="D46" s="5"/>
    </row>
    <row r="47" spans="1:11" hidden="1" x14ac:dyDescent="0.35">
      <c r="B47" t="s">
        <v>143</v>
      </c>
      <c r="C47" s="5"/>
      <c r="D47" s="5"/>
    </row>
    <row r="48" spans="1:11" hidden="1" x14ac:dyDescent="0.35">
      <c r="B48" t="s">
        <v>144</v>
      </c>
      <c r="C48" s="5"/>
      <c r="D48" s="5"/>
    </row>
    <row r="49" spans="1:4" x14ac:dyDescent="0.35">
      <c r="A49" s="69" t="s">
        <v>137</v>
      </c>
      <c r="B49" s="69"/>
      <c r="C49" s="69"/>
      <c r="D49" s="69"/>
    </row>
    <row r="50" spans="1:4" ht="29" x14ac:dyDescent="0.35">
      <c r="A50" s="28" t="s">
        <v>138</v>
      </c>
      <c r="B50" s="28" t="s">
        <v>38</v>
      </c>
      <c r="C50" s="28" t="s">
        <v>139</v>
      </c>
      <c r="D50" s="29" t="s">
        <v>142</v>
      </c>
    </row>
    <row r="51" spans="1:4" x14ac:dyDescent="0.35">
      <c r="A51" s="36">
        <v>2019</v>
      </c>
      <c r="B51" s="24"/>
      <c r="C51" s="24"/>
      <c r="D51" s="24"/>
    </row>
    <row r="52" spans="1:4" x14ac:dyDescent="0.35">
      <c r="A52" s="36">
        <v>2020</v>
      </c>
      <c r="B52" s="24"/>
      <c r="C52" s="24"/>
      <c r="D52" s="24"/>
    </row>
    <row r="53" spans="1:4" x14ac:dyDescent="0.35">
      <c r="A53" s="36">
        <v>2021</v>
      </c>
      <c r="B53" s="24"/>
      <c r="C53" s="24"/>
      <c r="D53" s="24"/>
    </row>
    <row r="54" spans="1:4" x14ac:dyDescent="0.35">
      <c r="A54" s="36">
        <v>2022</v>
      </c>
      <c r="B54" s="24"/>
      <c r="C54" s="24"/>
      <c r="D54" s="24"/>
    </row>
  </sheetData>
  <sheetProtection algorithmName="SHA-512" hashValue="K5xwsMdynxdg3+JCn8EBQxyiH0FUk5y3HX9QRxIhLnpauepLBuCsF22qWV7XokvXytOV6kMyvLJuVbXp/hR4kQ==" saltValue="rZofX0sVqHqsgs8XrlgtVA==" spinCount="100000" sheet="1" objects="1" scenarios="1"/>
  <dataConsolidate/>
  <mergeCells count="8">
    <mergeCell ref="A49:D49"/>
    <mergeCell ref="A14:B14"/>
    <mergeCell ref="A27:A34"/>
    <mergeCell ref="A35:A39"/>
    <mergeCell ref="B3:C3"/>
    <mergeCell ref="B4:C4"/>
    <mergeCell ref="A26:B26"/>
    <mergeCell ref="B5:C5"/>
  </mergeCells>
  <dataValidations count="7">
    <dataValidation type="list" allowBlank="1" showInputMessage="1" showErrorMessage="1" sqref="I27:I34" xr:uid="{00000000-0002-0000-0000-000000000000}">
      <formula1>$B$42:$B$43</formula1>
    </dataValidation>
    <dataValidation type="list" allowBlank="1" showInputMessage="1" showErrorMessage="1" sqref="B6" xr:uid="{00000000-0002-0000-0000-000001000000}">
      <formula1>$B$45:$B$48</formula1>
    </dataValidation>
    <dataValidation errorStyle="warning" allowBlank="1" showErrorMessage="1" errorTitle="Chyba" error="Smluvní poměr grantu neodpovídá pravidlům." sqref="B12" xr:uid="{00000000-0002-0000-0000-000002000000}"/>
    <dataValidation type="custom" allowBlank="1" showInputMessage="1" showErrorMessage="1" sqref="D11" xr:uid="{00000000-0002-0000-0000-000003000000}">
      <formula1>"c10=10000"</formula1>
    </dataValidation>
    <dataValidation allowBlank="1" showErrorMessage="1" sqref="C11" xr:uid="{00000000-0002-0000-0000-000004000000}"/>
    <dataValidation type="list" allowBlank="1" showInputMessage="1" showErrorMessage="1" sqref="D7" xr:uid="{00000000-0002-0000-0000-000005000000}">
      <formula1>"1,0"</formula1>
    </dataValidation>
    <dataValidation type="list" allowBlank="1" showInputMessage="1" showErrorMessage="1" sqref="B7" xr:uid="{1DB1FD0A-B928-40DD-9BDA-8461EB0F5028}">
      <formula1>",12,18,24,"</formula1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63EA01-C340-4861-91B9-1F038414F0FD}">
          <x14:formula1>
            <xm:f>Definitons!$E$2:$E$3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O108"/>
  <sheetViews>
    <sheetView workbookViewId="0">
      <selection activeCell="B8" sqref="B8"/>
    </sheetView>
  </sheetViews>
  <sheetFormatPr defaultRowHeight="14.5" x14ac:dyDescent="0.35"/>
  <cols>
    <col min="1" max="1" width="4.81640625" style="42" customWidth="1"/>
    <col min="2" max="2" width="37.7265625" customWidth="1"/>
    <col min="4" max="4" width="10.81640625" customWidth="1"/>
    <col min="5" max="5" width="9.453125" customWidth="1"/>
    <col min="6" max="6" width="10.453125" customWidth="1"/>
    <col min="7" max="7" width="11.7265625" customWidth="1"/>
    <col min="8" max="8" width="16.453125" customWidth="1"/>
    <col min="9" max="9" width="8.54296875" customWidth="1"/>
    <col min="10" max="10" width="3.7265625" customWidth="1"/>
    <col min="11" max="20" width="6.7265625" customWidth="1"/>
    <col min="21" max="21" width="9.1796875" customWidth="1"/>
    <col min="23" max="23" width="9.1796875" hidden="1" customWidth="1"/>
    <col min="24" max="24" width="10.453125" hidden="1" customWidth="1"/>
    <col min="25" max="41" width="9.1796875" hidden="1" customWidth="1"/>
    <col min="42" max="42" width="0" hidden="1" customWidth="1"/>
  </cols>
  <sheetData>
    <row r="1" spans="1:41" ht="18.5" x14ac:dyDescent="0.45">
      <c r="A1" s="41" t="s">
        <v>156</v>
      </c>
      <c r="C1" s="63" t="s">
        <v>162</v>
      </c>
    </row>
    <row r="3" spans="1:41" x14ac:dyDescent="0.35">
      <c r="B3" s="28" t="s">
        <v>130</v>
      </c>
      <c r="C3" s="75">
        <f>'Rozpočet souhrn'!B3</f>
        <v>0</v>
      </c>
      <c r="D3" s="75"/>
      <c r="E3" s="75"/>
      <c r="F3" s="75"/>
      <c r="G3" s="75"/>
    </row>
    <row r="4" spans="1:41" x14ac:dyDescent="0.35">
      <c r="B4" s="28" t="s">
        <v>131</v>
      </c>
      <c r="C4" s="75">
        <f>'Rozpočet souhrn'!B4</f>
        <v>0</v>
      </c>
      <c r="D4" s="75"/>
      <c r="E4" s="75"/>
      <c r="F4" s="75"/>
      <c r="G4" s="75"/>
    </row>
    <row r="5" spans="1:41" x14ac:dyDescent="0.35">
      <c r="K5" s="74" t="s">
        <v>141</v>
      </c>
      <c r="L5" s="74"/>
      <c r="M5" s="74"/>
      <c r="N5" s="74"/>
      <c r="O5" s="74"/>
      <c r="P5" s="74"/>
      <c r="Q5" s="74"/>
      <c r="R5" s="74"/>
      <c r="S5" s="74"/>
      <c r="T5" s="74"/>
    </row>
    <row r="6" spans="1:41" ht="29" x14ac:dyDescent="0.35">
      <c r="B6" s="28" t="s">
        <v>32</v>
      </c>
      <c r="C6" s="28" t="s">
        <v>33</v>
      </c>
      <c r="D6" s="28" t="s">
        <v>34</v>
      </c>
      <c r="E6" s="29" t="s">
        <v>35</v>
      </c>
      <c r="F6" s="29" t="s">
        <v>36</v>
      </c>
      <c r="G6" s="29" t="s">
        <v>37</v>
      </c>
      <c r="H6" s="17" t="s">
        <v>38</v>
      </c>
      <c r="K6" s="73" t="s">
        <v>39</v>
      </c>
      <c r="L6" s="73" t="s">
        <v>40</v>
      </c>
      <c r="M6" s="73" t="s">
        <v>41</v>
      </c>
      <c r="N6" s="73" t="s">
        <v>42</v>
      </c>
      <c r="O6" s="73" t="s">
        <v>43</v>
      </c>
      <c r="P6" s="73" t="s">
        <v>44</v>
      </c>
      <c r="Q6" s="73" t="s">
        <v>45</v>
      </c>
      <c r="R6" s="73" t="s">
        <v>46</v>
      </c>
      <c r="S6" s="73" t="s">
        <v>47</v>
      </c>
      <c r="T6" s="73" t="s">
        <v>48</v>
      </c>
    </row>
    <row r="7" spans="1:41" s="13" customFormat="1" ht="25" customHeight="1" x14ac:dyDescent="0.35">
      <c r="A7" s="43"/>
      <c r="B7" s="17" t="s">
        <v>140</v>
      </c>
      <c r="H7" s="18">
        <f>SUM(H8:H12)</f>
        <v>0</v>
      </c>
      <c r="I7" s="19" t="e">
        <f>H7/H43</f>
        <v>#DIV/0!</v>
      </c>
      <c r="K7" s="73"/>
      <c r="L7" s="73"/>
      <c r="M7" s="73"/>
      <c r="N7" s="73"/>
      <c r="O7" s="73"/>
      <c r="P7" s="73"/>
      <c r="Q7" s="73"/>
      <c r="R7" s="73"/>
      <c r="S7" s="73"/>
      <c r="T7" s="73"/>
      <c r="W7" s="13" t="s">
        <v>18</v>
      </c>
      <c r="X7" s="13" t="s">
        <v>80</v>
      </c>
      <c r="Y7" s="13" t="s">
        <v>82</v>
      </c>
      <c r="Z7" s="13" t="s">
        <v>89</v>
      </c>
      <c r="AA7" s="13" t="s">
        <v>81</v>
      </c>
      <c r="AB7" s="13" t="s">
        <v>90</v>
      </c>
      <c r="AC7" s="13" t="s">
        <v>91</v>
      </c>
      <c r="AD7" s="13" t="s">
        <v>92</v>
      </c>
      <c r="AF7" s="13" t="s">
        <v>93</v>
      </c>
      <c r="AG7" s="13" t="s">
        <v>94</v>
      </c>
      <c r="AH7" s="13" t="s">
        <v>95</v>
      </c>
      <c r="AI7" s="13" t="s">
        <v>96</v>
      </c>
      <c r="AJ7" s="13" t="s">
        <v>97</v>
      </c>
      <c r="AK7" s="13" t="s">
        <v>98</v>
      </c>
      <c r="AL7" s="13" t="s">
        <v>99</v>
      </c>
      <c r="AM7" s="13" t="s">
        <v>100</v>
      </c>
      <c r="AN7" s="13" t="s">
        <v>101</v>
      </c>
      <c r="AO7" s="13" t="s">
        <v>102</v>
      </c>
    </row>
    <row r="8" spans="1:41" x14ac:dyDescent="0.35">
      <c r="A8" s="44" t="s">
        <v>49</v>
      </c>
      <c r="B8" s="24"/>
      <c r="C8" s="24"/>
      <c r="D8" s="24"/>
      <c r="E8" s="24"/>
      <c r="F8" s="24"/>
      <c r="G8" s="32">
        <f>IF(D8="měsíc",F8*1.3422,IF(D8="hodina",F8,0))</f>
        <v>0</v>
      </c>
      <c r="H8" s="8">
        <f>IF(OR(B8="",C8=""),0,ROUND(E8*G8,0))</f>
        <v>0</v>
      </c>
      <c r="I8" s="4"/>
      <c r="K8" s="33"/>
      <c r="L8" s="34"/>
      <c r="M8" s="34"/>
      <c r="N8" s="34"/>
      <c r="O8" s="34"/>
      <c r="P8" s="34"/>
      <c r="Q8" s="34"/>
      <c r="R8" s="34"/>
      <c r="S8" s="34"/>
      <c r="T8" s="34"/>
      <c r="U8" s="61">
        <f>IF(SUM(K8:T8)=1,"OK",SUM(K8:T8))</f>
        <v>0</v>
      </c>
      <c r="W8" s="2">
        <f>IF(C8="žadatel",H8,0)</f>
        <v>0</v>
      </c>
      <c r="X8" s="2">
        <f>IF(C8="partner1",H8,0)</f>
        <v>0</v>
      </c>
      <c r="Y8" s="2">
        <f>IF(C8="partner2",H8,0)</f>
        <v>0</v>
      </c>
      <c r="Z8" s="2">
        <f>IF(C8="partner3",H8,0)</f>
        <v>0</v>
      </c>
      <c r="AA8" s="2">
        <f>IF(C8="partner4",H8,0)</f>
        <v>0</v>
      </c>
      <c r="AB8" s="2">
        <f>IF(C8="partner5",H8,0)</f>
        <v>0</v>
      </c>
      <c r="AC8" s="2">
        <f>IF(C8="partner6",H8,0)</f>
        <v>0</v>
      </c>
      <c r="AD8" s="2">
        <f>IF(C8="partner7",H8,0)</f>
        <v>0</v>
      </c>
      <c r="AF8">
        <f>(H8*K8)</f>
        <v>0</v>
      </c>
      <c r="AG8" s="3">
        <f>H8*L8</f>
        <v>0</v>
      </c>
      <c r="AH8" s="3">
        <f>H8*M8</f>
        <v>0</v>
      </c>
      <c r="AI8" s="3">
        <f>H8*N8</f>
        <v>0</v>
      </c>
      <c r="AJ8" s="3">
        <f>H8*O8</f>
        <v>0</v>
      </c>
      <c r="AK8" s="3">
        <f>H8*P8</f>
        <v>0</v>
      </c>
      <c r="AL8" s="3">
        <f>H8*Q8</f>
        <v>0</v>
      </c>
      <c r="AM8" s="3">
        <f>H8*R8</f>
        <v>0</v>
      </c>
      <c r="AN8" s="3">
        <f>H8*S8</f>
        <v>0</v>
      </c>
      <c r="AO8" s="3">
        <f>H8*T8</f>
        <v>0</v>
      </c>
    </row>
    <row r="9" spans="1:41" x14ac:dyDescent="0.35">
      <c r="A9" s="44" t="s">
        <v>50</v>
      </c>
      <c r="B9" s="24"/>
      <c r="C9" s="24"/>
      <c r="D9" s="24"/>
      <c r="E9" s="24"/>
      <c r="F9" s="24"/>
      <c r="G9" s="32">
        <f t="shared" ref="G9:G12" si="0">IF(D9="měsíc",F9*1.3422,IF(D9="hodina",F9,0))</f>
        <v>0</v>
      </c>
      <c r="H9" s="2">
        <f t="shared" ref="H9:H42" si="1">IF(OR(B9="",C9=""),0,ROUND(E9*G9,0))</f>
        <v>0</v>
      </c>
      <c r="I9" s="4"/>
      <c r="K9" s="33"/>
      <c r="L9" s="34"/>
      <c r="M9" s="34"/>
      <c r="N9" s="34"/>
      <c r="O9" s="34"/>
      <c r="P9" s="34"/>
      <c r="Q9" s="34"/>
      <c r="R9" s="34"/>
      <c r="S9" s="34"/>
      <c r="T9" s="34"/>
      <c r="U9" s="61">
        <f t="shared" ref="U9:U12" si="2">IF(SUM(K9:T9)=1,"OK",SUM(K9:T9))</f>
        <v>0</v>
      </c>
      <c r="W9" s="2">
        <f t="shared" ref="W9:W12" si="3">IF(C9="žadatel",H9,0)</f>
        <v>0</v>
      </c>
      <c r="X9" s="2">
        <f t="shared" ref="X9:X12" si="4">IF(C9="partner1",H9,0)</f>
        <v>0</v>
      </c>
      <c r="Y9" s="2">
        <f t="shared" ref="Y9:Y12" si="5">IF(C9="partner2",H9,0)</f>
        <v>0</v>
      </c>
      <c r="Z9" s="2">
        <f t="shared" ref="Z9:Z12" si="6">IF(C9="partner3",H9,0)</f>
        <v>0</v>
      </c>
      <c r="AA9" s="2">
        <f t="shared" ref="AA9:AA12" si="7">IF(C9="partner4",H9,0)</f>
        <v>0</v>
      </c>
      <c r="AB9" s="2">
        <f t="shared" ref="AB9:AB12" si="8">IF(C9="partner5",H9,0)</f>
        <v>0</v>
      </c>
      <c r="AC9" s="2">
        <f t="shared" ref="AC9:AC12" si="9">IF(C9="partner6",H9,0)</f>
        <v>0</v>
      </c>
      <c r="AD9" s="2">
        <f t="shared" ref="AD9:AD12" si="10">IF(C9="partner7",H9,0)</f>
        <v>0</v>
      </c>
      <c r="AF9">
        <f t="shared" ref="AF9:AF12" si="11">(H9*K9)</f>
        <v>0</v>
      </c>
      <c r="AG9" s="3">
        <f t="shared" ref="AG9:AG12" si="12">H9*L9</f>
        <v>0</v>
      </c>
      <c r="AH9" s="3">
        <f t="shared" ref="AH9:AH12" si="13">H9*M9</f>
        <v>0</v>
      </c>
      <c r="AI9" s="3">
        <f t="shared" ref="AI9:AI12" si="14">H9*N9</f>
        <v>0</v>
      </c>
      <c r="AJ9" s="3">
        <f t="shared" ref="AJ9:AJ12" si="15">H9*O9</f>
        <v>0</v>
      </c>
      <c r="AK9" s="3">
        <f t="shared" ref="AK9:AK12" si="16">H9*P9</f>
        <v>0</v>
      </c>
      <c r="AL9" s="3">
        <f t="shared" ref="AL9:AL12" si="17">H9*Q9</f>
        <v>0</v>
      </c>
      <c r="AM9" s="3">
        <f t="shared" ref="AM9:AM12" si="18">H9*R9</f>
        <v>0</v>
      </c>
      <c r="AN9" s="3">
        <f t="shared" ref="AN9:AN12" si="19">H9*S9</f>
        <v>0</v>
      </c>
      <c r="AO9" s="3">
        <f t="shared" ref="AO9:AO12" si="20">H9*T9</f>
        <v>0</v>
      </c>
    </row>
    <row r="10" spans="1:41" x14ac:dyDescent="0.35">
      <c r="A10" s="44" t="s">
        <v>51</v>
      </c>
      <c r="B10" s="24"/>
      <c r="C10" s="24"/>
      <c r="D10" s="24"/>
      <c r="E10" s="24"/>
      <c r="F10" s="24"/>
      <c r="G10" s="32">
        <f t="shared" si="0"/>
        <v>0</v>
      </c>
      <c r="H10" s="2">
        <f t="shared" si="1"/>
        <v>0</v>
      </c>
      <c r="I10" s="4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61">
        <f t="shared" si="2"/>
        <v>0</v>
      </c>
      <c r="W10" s="2">
        <f t="shared" si="3"/>
        <v>0</v>
      </c>
      <c r="X10" s="2">
        <f t="shared" si="4"/>
        <v>0</v>
      </c>
      <c r="Y10" s="2">
        <f t="shared" si="5"/>
        <v>0</v>
      </c>
      <c r="Z10" s="2">
        <f t="shared" si="6"/>
        <v>0</v>
      </c>
      <c r="AA10" s="2">
        <f t="shared" si="7"/>
        <v>0</v>
      </c>
      <c r="AB10" s="2">
        <f t="shared" si="8"/>
        <v>0</v>
      </c>
      <c r="AC10" s="2">
        <f t="shared" si="9"/>
        <v>0</v>
      </c>
      <c r="AD10" s="2">
        <f t="shared" si="10"/>
        <v>0</v>
      </c>
      <c r="AF10">
        <f t="shared" si="11"/>
        <v>0</v>
      </c>
      <c r="AG10" s="3">
        <f t="shared" si="12"/>
        <v>0</v>
      </c>
      <c r="AH10" s="3">
        <f t="shared" si="13"/>
        <v>0</v>
      </c>
      <c r="AI10" s="3">
        <f t="shared" si="14"/>
        <v>0</v>
      </c>
      <c r="AJ10" s="3">
        <f t="shared" si="15"/>
        <v>0</v>
      </c>
      <c r="AK10" s="3">
        <f t="shared" si="16"/>
        <v>0</v>
      </c>
      <c r="AL10" s="3">
        <f t="shared" si="17"/>
        <v>0</v>
      </c>
      <c r="AM10" s="3">
        <f t="shared" si="18"/>
        <v>0</v>
      </c>
      <c r="AN10" s="3">
        <f t="shared" si="19"/>
        <v>0</v>
      </c>
      <c r="AO10" s="3">
        <f t="shared" si="20"/>
        <v>0</v>
      </c>
    </row>
    <row r="11" spans="1:41" x14ac:dyDescent="0.35">
      <c r="A11" s="44" t="s">
        <v>52</v>
      </c>
      <c r="B11" s="24"/>
      <c r="C11" s="24"/>
      <c r="D11" s="24"/>
      <c r="E11" s="24"/>
      <c r="F11" s="24"/>
      <c r="G11" s="32">
        <f t="shared" ref="G11" si="21">IF(D11="měsíc",F11*1.3422,IF(D11="hodina",F11,0))</f>
        <v>0</v>
      </c>
      <c r="H11" s="9">
        <f t="shared" ref="H11" si="22">IF(OR(B11="",C11=""),0,ROUND(E11*G11,0))</f>
        <v>0</v>
      </c>
      <c r="I11" s="4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61">
        <f t="shared" ref="U11" si="23">IF(SUM(K11:T11)=1,"OK",SUM(K11:T11))</f>
        <v>0</v>
      </c>
      <c r="W11" s="2">
        <f t="shared" ref="W11" si="24">IF(C11="žadatel",H11,0)</f>
        <v>0</v>
      </c>
      <c r="X11" s="2">
        <f t="shared" ref="X11" si="25">IF(C11="partner1",H11,0)</f>
        <v>0</v>
      </c>
      <c r="Y11" s="2">
        <f t="shared" ref="Y11" si="26">IF(C11="partner2",H11,0)</f>
        <v>0</v>
      </c>
      <c r="Z11" s="2">
        <f t="shared" ref="Z11" si="27">IF(C11="partner3",H11,0)</f>
        <v>0</v>
      </c>
      <c r="AA11" s="2">
        <f t="shared" ref="AA11" si="28">IF(C11="partner4",H11,0)</f>
        <v>0</v>
      </c>
      <c r="AB11" s="2">
        <f t="shared" ref="AB11" si="29">IF(C11="partner5",H11,0)</f>
        <v>0</v>
      </c>
      <c r="AC11" s="2">
        <f t="shared" ref="AC11" si="30">IF(C11="partner6",H11,0)</f>
        <v>0</v>
      </c>
      <c r="AD11" s="2">
        <f t="shared" ref="AD11" si="31">IF(C11="partner7",H11,0)</f>
        <v>0</v>
      </c>
      <c r="AF11">
        <f t="shared" ref="AF11" si="32">(H11*K11)</f>
        <v>0</v>
      </c>
      <c r="AG11" s="3">
        <f t="shared" ref="AG11" si="33">H11*L11</f>
        <v>0</v>
      </c>
      <c r="AH11" s="3">
        <f t="shared" ref="AH11" si="34">H11*M11</f>
        <v>0</v>
      </c>
      <c r="AI11" s="3">
        <f t="shared" ref="AI11" si="35">H11*N11</f>
        <v>0</v>
      </c>
      <c r="AJ11" s="3">
        <f t="shared" ref="AJ11" si="36">H11*O11</f>
        <v>0</v>
      </c>
      <c r="AK11" s="3">
        <f t="shared" ref="AK11" si="37">H11*P11</f>
        <v>0</v>
      </c>
      <c r="AL11" s="3">
        <f t="shared" ref="AL11" si="38">H11*Q11</f>
        <v>0</v>
      </c>
      <c r="AM11" s="3">
        <f t="shared" ref="AM11" si="39">H11*R11</f>
        <v>0</v>
      </c>
      <c r="AN11" s="3">
        <f t="shared" ref="AN11" si="40">H11*S11</f>
        <v>0</v>
      </c>
      <c r="AO11" s="3">
        <f t="shared" ref="AO11" si="41">H11*T11</f>
        <v>0</v>
      </c>
    </row>
    <row r="12" spans="1:41" x14ac:dyDescent="0.35">
      <c r="A12" s="44" t="s">
        <v>53</v>
      </c>
      <c r="B12" s="24"/>
      <c r="C12" s="24"/>
      <c r="D12" s="24"/>
      <c r="E12" s="24"/>
      <c r="F12" s="24"/>
      <c r="G12" s="32">
        <f t="shared" si="0"/>
        <v>0</v>
      </c>
      <c r="H12" s="2">
        <f t="shared" si="1"/>
        <v>0</v>
      </c>
      <c r="I12" s="4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61">
        <f t="shared" si="2"/>
        <v>0</v>
      </c>
      <c r="W12" s="2">
        <f t="shared" si="3"/>
        <v>0</v>
      </c>
      <c r="X12" s="2">
        <f t="shared" si="4"/>
        <v>0</v>
      </c>
      <c r="Y12" s="2">
        <f t="shared" si="5"/>
        <v>0</v>
      </c>
      <c r="Z12" s="2">
        <f t="shared" si="6"/>
        <v>0</v>
      </c>
      <c r="AA12" s="2">
        <f t="shared" si="7"/>
        <v>0</v>
      </c>
      <c r="AB12" s="2">
        <f t="shared" si="8"/>
        <v>0</v>
      </c>
      <c r="AC12" s="2">
        <f t="shared" si="9"/>
        <v>0</v>
      </c>
      <c r="AD12" s="2">
        <f t="shared" si="10"/>
        <v>0</v>
      </c>
      <c r="AF12">
        <f t="shared" si="11"/>
        <v>0</v>
      </c>
      <c r="AG12" s="3">
        <f t="shared" si="12"/>
        <v>0</v>
      </c>
      <c r="AH12" s="3">
        <f t="shared" si="13"/>
        <v>0</v>
      </c>
      <c r="AI12" s="3">
        <f t="shared" si="14"/>
        <v>0</v>
      </c>
      <c r="AJ12" s="3">
        <f t="shared" si="15"/>
        <v>0</v>
      </c>
      <c r="AK12" s="3">
        <f t="shared" si="16"/>
        <v>0</v>
      </c>
      <c r="AL12" s="3">
        <f t="shared" si="17"/>
        <v>0</v>
      </c>
      <c r="AM12" s="3">
        <f t="shared" si="18"/>
        <v>0</v>
      </c>
      <c r="AN12" s="3">
        <f t="shared" si="19"/>
        <v>0</v>
      </c>
      <c r="AO12" s="3">
        <f t="shared" si="20"/>
        <v>0</v>
      </c>
    </row>
    <row r="13" spans="1:41" s="13" customFormat="1" ht="25" customHeight="1" x14ac:dyDescent="0.35">
      <c r="A13" s="45"/>
      <c r="B13" s="17" t="s">
        <v>54</v>
      </c>
      <c r="H13" s="18">
        <f>SUM(H14:H18)</f>
        <v>0</v>
      </c>
      <c r="I13" s="49" t="e">
        <f>H13/H43</f>
        <v>#DIV/0!</v>
      </c>
    </row>
    <row r="14" spans="1:41" x14ac:dyDescent="0.35">
      <c r="A14" s="46" t="s">
        <v>55</v>
      </c>
      <c r="B14" s="52"/>
      <c r="C14" s="52"/>
      <c r="D14" s="52"/>
      <c r="E14" s="52"/>
      <c r="F14" s="50"/>
      <c r="G14" s="52"/>
      <c r="H14" s="8">
        <f t="shared" si="1"/>
        <v>0</v>
      </c>
      <c r="I14" s="53"/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61">
        <f t="shared" ref="U14:U18" si="42">IF(SUM(K14:T14)=1,"OK",SUM(K14:T14))</f>
        <v>0</v>
      </c>
      <c r="W14" s="2">
        <f t="shared" ref="W14:W18" si="43">IF(C14="žadatel",H14,0)</f>
        <v>0</v>
      </c>
      <c r="X14" s="2">
        <f t="shared" ref="X14:X18" si="44">IF(C14="partner1",H14,0)</f>
        <v>0</v>
      </c>
      <c r="Y14" s="2">
        <f t="shared" ref="Y14:Y18" si="45">IF(C14="partner2",H14,0)</f>
        <v>0</v>
      </c>
      <c r="Z14" s="2">
        <f t="shared" ref="Z14:Z18" si="46">IF(C14="partner3",H14,0)</f>
        <v>0</v>
      </c>
      <c r="AA14" s="2">
        <f t="shared" ref="AA14:AA18" si="47">IF(C14="partner4",H14,0)</f>
        <v>0</v>
      </c>
      <c r="AB14" s="2">
        <f t="shared" ref="AB14:AB18" si="48">IF(C14="partner5",H14,0)</f>
        <v>0</v>
      </c>
      <c r="AC14" s="2">
        <f t="shared" ref="AC14:AC18" si="49">IF(C14="partner6",H14,0)</f>
        <v>0</v>
      </c>
      <c r="AD14" s="2">
        <f t="shared" ref="AD14:AD18" si="50">IF(C14="partner7",H14,0)</f>
        <v>0</v>
      </c>
      <c r="AF14">
        <f t="shared" ref="AF14:AF18" si="51">(H14*K14)</f>
        <v>0</v>
      </c>
      <c r="AG14" s="3">
        <f t="shared" ref="AG14:AG18" si="52">H14*L14</f>
        <v>0</v>
      </c>
      <c r="AH14" s="3">
        <f t="shared" ref="AH14:AH18" si="53">H14*M14</f>
        <v>0</v>
      </c>
      <c r="AI14" s="3">
        <f t="shared" ref="AI14:AI18" si="54">H14*N14</f>
        <v>0</v>
      </c>
      <c r="AJ14" s="3">
        <f t="shared" ref="AJ14:AJ18" si="55">H14*O14</f>
        <v>0</v>
      </c>
      <c r="AK14" s="3">
        <f t="shared" ref="AK14:AK18" si="56">H14*P14</f>
        <v>0</v>
      </c>
      <c r="AL14" s="3">
        <f t="shared" ref="AL14:AL18" si="57">H14*Q14</f>
        <v>0</v>
      </c>
      <c r="AM14" s="3">
        <f t="shared" ref="AM14:AM18" si="58">H14*R14</f>
        <v>0</v>
      </c>
      <c r="AN14" s="3">
        <f t="shared" ref="AN14:AN18" si="59">H14*S14</f>
        <v>0</v>
      </c>
      <c r="AO14" s="3">
        <f t="shared" ref="AO14:AO18" si="60">H14*T14</f>
        <v>0</v>
      </c>
    </row>
    <row r="15" spans="1:41" x14ac:dyDescent="0.35">
      <c r="A15" s="46" t="s">
        <v>56</v>
      </c>
      <c r="B15" s="52"/>
      <c r="C15" s="52"/>
      <c r="D15" s="52"/>
      <c r="E15" s="52"/>
      <c r="F15" s="50"/>
      <c r="G15" s="52"/>
      <c r="H15" s="2">
        <f t="shared" si="1"/>
        <v>0</v>
      </c>
      <c r="I15" s="53"/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61">
        <f t="shared" si="42"/>
        <v>0</v>
      </c>
      <c r="W15" s="2">
        <f t="shared" si="43"/>
        <v>0</v>
      </c>
      <c r="X15" s="2">
        <f t="shared" si="44"/>
        <v>0</v>
      </c>
      <c r="Y15" s="2">
        <f t="shared" si="45"/>
        <v>0</v>
      </c>
      <c r="Z15" s="2">
        <f t="shared" si="46"/>
        <v>0</v>
      </c>
      <c r="AA15" s="2">
        <f t="shared" si="47"/>
        <v>0</v>
      </c>
      <c r="AB15" s="2">
        <f t="shared" si="48"/>
        <v>0</v>
      </c>
      <c r="AC15" s="2">
        <f t="shared" si="49"/>
        <v>0</v>
      </c>
      <c r="AD15" s="2">
        <f t="shared" si="50"/>
        <v>0</v>
      </c>
      <c r="AF15">
        <f t="shared" si="51"/>
        <v>0</v>
      </c>
      <c r="AG15" s="3">
        <f t="shared" si="52"/>
        <v>0</v>
      </c>
      <c r="AH15" s="3">
        <f t="shared" si="53"/>
        <v>0</v>
      </c>
      <c r="AI15" s="3">
        <f t="shared" si="54"/>
        <v>0</v>
      </c>
      <c r="AJ15" s="3">
        <f t="shared" si="55"/>
        <v>0</v>
      </c>
      <c r="AK15" s="3">
        <f t="shared" si="56"/>
        <v>0</v>
      </c>
      <c r="AL15" s="3">
        <f t="shared" si="57"/>
        <v>0</v>
      </c>
      <c r="AM15" s="3">
        <f t="shared" si="58"/>
        <v>0</v>
      </c>
      <c r="AN15" s="3">
        <f t="shared" si="59"/>
        <v>0</v>
      </c>
      <c r="AO15" s="3">
        <f t="shared" si="60"/>
        <v>0</v>
      </c>
    </row>
    <row r="16" spans="1:41" x14ac:dyDescent="0.35">
      <c r="A16" s="46" t="s">
        <v>57</v>
      </c>
      <c r="B16" s="52"/>
      <c r="C16" s="52"/>
      <c r="D16" s="52"/>
      <c r="E16" s="52"/>
      <c r="F16" s="50"/>
      <c r="G16" s="52"/>
      <c r="H16" s="2">
        <f t="shared" si="1"/>
        <v>0</v>
      </c>
      <c r="I16" s="53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61">
        <f t="shared" si="42"/>
        <v>0</v>
      </c>
      <c r="W16" s="2">
        <f t="shared" si="43"/>
        <v>0</v>
      </c>
      <c r="X16" s="2">
        <f t="shared" si="44"/>
        <v>0</v>
      </c>
      <c r="Y16" s="2">
        <f t="shared" si="45"/>
        <v>0</v>
      </c>
      <c r="Z16" s="2">
        <f t="shared" si="46"/>
        <v>0</v>
      </c>
      <c r="AA16" s="2">
        <f t="shared" si="47"/>
        <v>0</v>
      </c>
      <c r="AB16" s="2">
        <f t="shared" si="48"/>
        <v>0</v>
      </c>
      <c r="AC16" s="2">
        <f t="shared" si="49"/>
        <v>0</v>
      </c>
      <c r="AD16" s="2">
        <f t="shared" si="50"/>
        <v>0</v>
      </c>
      <c r="AF16">
        <f t="shared" si="51"/>
        <v>0</v>
      </c>
      <c r="AG16" s="3">
        <f t="shared" si="52"/>
        <v>0</v>
      </c>
      <c r="AH16" s="3">
        <f t="shared" si="53"/>
        <v>0</v>
      </c>
      <c r="AI16" s="3">
        <f t="shared" si="54"/>
        <v>0</v>
      </c>
      <c r="AJ16" s="3">
        <f t="shared" si="55"/>
        <v>0</v>
      </c>
      <c r="AK16" s="3">
        <f t="shared" si="56"/>
        <v>0</v>
      </c>
      <c r="AL16" s="3">
        <f t="shared" si="57"/>
        <v>0</v>
      </c>
      <c r="AM16" s="3">
        <f t="shared" si="58"/>
        <v>0</v>
      </c>
      <c r="AN16" s="3">
        <f t="shared" si="59"/>
        <v>0</v>
      </c>
      <c r="AO16" s="3">
        <f t="shared" si="60"/>
        <v>0</v>
      </c>
    </row>
    <row r="17" spans="1:41" x14ac:dyDescent="0.35">
      <c r="A17" s="46" t="s">
        <v>58</v>
      </c>
      <c r="B17" s="52"/>
      <c r="C17" s="52"/>
      <c r="D17" s="52"/>
      <c r="E17" s="52"/>
      <c r="F17" s="50"/>
      <c r="G17" s="52"/>
      <c r="H17" s="2">
        <f t="shared" si="1"/>
        <v>0</v>
      </c>
      <c r="I17" s="53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61">
        <f t="shared" si="42"/>
        <v>0</v>
      </c>
      <c r="W17" s="2">
        <f t="shared" si="43"/>
        <v>0</v>
      </c>
      <c r="X17" s="2">
        <f t="shared" si="44"/>
        <v>0</v>
      </c>
      <c r="Y17" s="2">
        <f t="shared" si="45"/>
        <v>0</v>
      </c>
      <c r="Z17" s="2">
        <f t="shared" si="46"/>
        <v>0</v>
      </c>
      <c r="AA17" s="2">
        <f t="shared" si="47"/>
        <v>0</v>
      </c>
      <c r="AB17" s="2">
        <f t="shared" si="48"/>
        <v>0</v>
      </c>
      <c r="AC17" s="2">
        <f t="shared" si="49"/>
        <v>0</v>
      </c>
      <c r="AD17" s="2">
        <f t="shared" si="50"/>
        <v>0</v>
      </c>
      <c r="AF17">
        <f t="shared" si="51"/>
        <v>0</v>
      </c>
      <c r="AG17" s="3">
        <f t="shared" si="52"/>
        <v>0</v>
      </c>
      <c r="AH17" s="3">
        <f t="shared" si="53"/>
        <v>0</v>
      </c>
      <c r="AI17" s="3">
        <f t="shared" si="54"/>
        <v>0</v>
      </c>
      <c r="AJ17" s="3">
        <f t="shared" si="55"/>
        <v>0</v>
      </c>
      <c r="AK17" s="3">
        <f t="shared" si="56"/>
        <v>0</v>
      </c>
      <c r="AL17" s="3">
        <f t="shared" si="57"/>
        <v>0</v>
      </c>
      <c r="AM17" s="3">
        <f t="shared" si="58"/>
        <v>0</v>
      </c>
      <c r="AN17" s="3">
        <f t="shared" si="59"/>
        <v>0</v>
      </c>
      <c r="AO17" s="3">
        <f t="shared" si="60"/>
        <v>0</v>
      </c>
    </row>
    <row r="18" spans="1:41" x14ac:dyDescent="0.35">
      <c r="A18" s="46" t="s">
        <v>59</v>
      </c>
      <c r="B18" s="52"/>
      <c r="C18" s="52"/>
      <c r="D18" s="52"/>
      <c r="E18" s="52"/>
      <c r="F18" s="50"/>
      <c r="G18" s="52"/>
      <c r="H18" s="9">
        <f t="shared" si="1"/>
        <v>0</v>
      </c>
      <c r="I18" s="53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61">
        <f t="shared" si="42"/>
        <v>0</v>
      </c>
      <c r="W18" s="2">
        <f t="shared" si="43"/>
        <v>0</v>
      </c>
      <c r="X18" s="2">
        <f t="shared" si="44"/>
        <v>0</v>
      </c>
      <c r="Y18" s="2">
        <f t="shared" si="45"/>
        <v>0</v>
      </c>
      <c r="Z18" s="2">
        <f t="shared" si="46"/>
        <v>0</v>
      </c>
      <c r="AA18" s="2">
        <f t="shared" si="47"/>
        <v>0</v>
      </c>
      <c r="AB18" s="2">
        <f t="shared" si="48"/>
        <v>0</v>
      </c>
      <c r="AC18" s="2">
        <f t="shared" si="49"/>
        <v>0</v>
      </c>
      <c r="AD18" s="2">
        <f t="shared" si="50"/>
        <v>0</v>
      </c>
      <c r="AF18">
        <f t="shared" si="51"/>
        <v>0</v>
      </c>
      <c r="AG18" s="3">
        <f t="shared" si="52"/>
        <v>0</v>
      </c>
      <c r="AH18" s="3">
        <f t="shared" si="53"/>
        <v>0</v>
      </c>
      <c r="AI18" s="3">
        <f t="shared" si="54"/>
        <v>0</v>
      </c>
      <c r="AJ18" s="3">
        <f t="shared" si="55"/>
        <v>0</v>
      </c>
      <c r="AK18" s="3">
        <f t="shared" si="56"/>
        <v>0</v>
      </c>
      <c r="AL18" s="3">
        <f t="shared" si="57"/>
        <v>0</v>
      </c>
      <c r="AM18" s="3">
        <f t="shared" si="58"/>
        <v>0</v>
      </c>
      <c r="AN18" s="3">
        <f t="shared" si="59"/>
        <v>0</v>
      </c>
      <c r="AO18" s="3">
        <f t="shared" si="60"/>
        <v>0</v>
      </c>
    </row>
    <row r="19" spans="1:41" s="13" customFormat="1" ht="25" customHeight="1" x14ac:dyDescent="0.35">
      <c r="A19" s="45"/>
      <c r="B19" s="17" t="s">
        <v>60</v>
      </c>
      <c r="H19" s="18">
        <f>SUM(H20:H24)</f>
        <v>0</v>
      </c>
      <c r="I19" s="19" t="e">
        <f>H19/H43</f>
        <v>#DIV/0!</v>
      </c>
    </row>
    <row r="20" spans="1:41" x14ac:dyDescent="0.35">
      <c r="A20" s="46" t="s">
        <v>61</v>
      </c>
      <c r="B20" s="24"/>
      <c r="C20" s="24"/>
      <c r="D20" s="24"/>
      <c r="E20" s="24"/>
      <c r="G20" s="24"/>
      <c r="H20" s="8">
        <f t="shared" si="1"/>
        <v>0</v>
      </c>
      <c r="I20" s="48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61">
        <f t="shared" ref="U20:U24" si="61">IF(SUM(K20:T20)=1,"OK",SUM(K20:T20))</f>
        <v>0</v>
      </c>
      <c r="W20" s="2">
        <f t="shared" ref="W20:W24" si="62">IF(C20="žadatel",H20,0)</f>
        <v>0</v>
      </c>
      <c r="X20" s="2">
        <f t="shared" ref="X20:X24" si="63">IF(C20="partner1",H20,0)</f>
        <v>0</v>
      </c>
      <c r="Y20" s="2">
        <f t="shared" ref="Y20:Y24" si="64">IF(C20="partner2",H20,0)</f>
        <v>0</v>
      </c>
      <c r="Z20" s="2">
        <f t="shared" ref="Z20:Z24" si="65">IF(C20="partner3",H20,0)</f>
        <v>0</v>
      </c>
      <c r="AA20" s="2">
        <f t="shared" ref="AA20:AA24" si="66">IF(C20="partner4",H20,0)</f>
        <v>0</v>
      </c>
      <c r="AB20" s="2">
        <f t="shared" ref="AB20:AB24" si="67">IF(C20="partner5",H20,0)</f>
        <v>0</v>
      </c>
      <c r="AC20" s="2">
        <f t="shared" ref="AC20:AC24" si="68">IF(C20="partner6",H20,0)</f>
        <v>0</v>
      </c>
      <c r="AD20" s="2">
        <f t="shared" ref="AD20:AD24" si="69">IF(C20="partner7",H20,0)</f>
        <v>0</v>
      </c>
      <c r="AF20">
        <f t="shared" ref="AF20:AF24" si="70">(H20*K20)</f>
        <v>0</v>
      </c>
      <c r="AG20" s="3">
        <f t="shared" ref="AG20:AG24" si="71">H20*L20</f>
        <v>0</v>
      </c>
      <c r="AH20" s="3">
        <f t="shared" ref="AH20:AH24" si="72">H20*M20</f>
        <v>0</v>
      </c>
      <c r="AI20" s="3">
        <f t="shared" ref="AI20:AI24" si="73">H20*N20</f>
        <v>0</v>
      </c>
      <c r="AJ20" s="3">
        <f t="shared" ref="AJ20:AJ24" si="74">H20*O20</f>
        <v>0</v>
      </c>
      <c r="AK20" s="3">
        <f t="shared" ref="AK20:AK24" si="75">H20*P20</f>
        <v>0</v>
      </c>
      <c r="AL20" s="3">
        <f t="shared" ref="AL20:AL24" si="76">H20*Q20</f>
        <v>0</v>
      </c>
      <c r="AM20" s="3">
        <f t="shared" ref="AM20:AM24" si="77">H20*R20</f>
        <v>0</v>
      </c>
      <c r="AN20" s="3">
        <f t="shared" ref="AN20:AN24" si="78">H20*S20</f>
        <v>0</v>
      </c>
      <c r="AO20" s="3">
        <f t="shared" ref="AO20:AO24" si="79">H20*T20</f>
        <v>0</v>
      </c>
    </row>
    <row r="21" spans="1:41" x14ac:dyDescent="0.35">
      <c r="A21" s="46" t="s">
        <v>62</v>
      </c>
      <c r="B21" s="24"/>
      <c r="C21" s="24"/>
      <c r="D21" s="24"/>
      <c r="E21" s="24"/>
      <c r="G21" s="24"/>
      <c r="H21" s="2">
        <f t="shared" si="1"/>
        <v>0</v>
      </c>
      <c r="I21" s="4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61">
        <f t="shared" si="61"/>
        <v>0</v>
      </c>
      <c r="W21" s="2">
        <f t="shared" si="62"/>
        <v>0</v>
      </c>
      <c r="X21" s="2">
        <f t="shared" si="63"/>
        <v>0</v>
      </c>
      <c r="Y21" s="2">
        <f t="shared" si="64"/>
        <v>0</v>
      </c>
      <c r="Z21" s="2">
        <f t="shared" si="65"/>
        <v>0</v>
      </c>
      <c r="AA21" s="2">
        <f t="shared" si="66"/>
        <v>0</v>
      </c>
      <c r="AB21" s="2">
        <f t="shared" si="67"/>
        <v>0</v>
      </c>
      <c r="AC21" s="2">
        <f t="shared" si="68"/>
        <v>0</v>
      </c>
      <c r="AD21" s="2">
        <f t="shared" si="69"/>
        <v>0</v>
      </c>
      <c r="AF21">
        <f t="shared" si="70"/>
        <v>0</v>
      </c>
      <c r="AG21" s="3">
        <f t="shared" si="71"/>
        <v>0</v>
      </c>
      <c r="AH21" s="3">
        <f t="shared" si="72"/>
        <v>0</v>
      </c>
      <c r="AI21" s="3">
        <f t="shared" si="73"/>
        <v>0</v>
      </c>
      <c r="AJ21" s="3">
        <f t="shared" si="74"/>
        <v>0</v>
      </c>
      <c r="AK21" s="3">
        <f t="shared" si="75"/>
        <v>0</v>
      </c>
      <c r="AL21" s="3">
        <f t="shared" si="76"/>
        <v>0</v>
      </c>
      <c r="AM21" s="3">
        <f t="shared" si="77"/>
        <v>0</v>
      </c>
      <c r="AN21" s="3">
        <f t="shared" si="78"/>
        <v>0</v>
      </c>
      <c r="AO21" s="3">
        <f t="shared" si="79"/>
        <v>0</v>
      </c>
    </row>
    <row r="22" spans="1:41" x14ac:dyDescent="0.35">
      <c r="A22" s="46" t="s">
        <v>63</v>
      </c>
      <c r="B22" s="24"/>
      <c r="C22" s="24"/>
      <c r="D22" s="24"/>
      <c r="E22" s="24"/>
      <c r="G22" s="24"/>
      <c r="H22" s="2">
        <f t="shared" si="1"/>
        <v>0</v>
      </c>
      <c r="I22" s="4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61">
        <f t="shared" si="61"/>
        <v>0</v>
      </c>
      <c r="W22" s="2">
        <f t="shared" si="62"/>
        <v>0</v>
      </c>
      <c r="X22" s="2">
        <f t="shared" si="63"/>
        <v>0</v>
      </c>
      <c r="Y22" s="2">
        <f t="shared" si="64"/>
        <v>0</v>
      </c>
      <c r="Z22" s="2">
        <f t="shared" si="65"/>
        <v>0</v>
      </c>
      <c r="AA22" s="2">
        <f t="shared" si="66"/>
        <v>0</v>
      </c>
      <c r="AB22" s="2">
        <f t="shared" si="67"/>
        <v>0</v>
      </c>
      <c r="AC22" s="2">
        <f t="shared" si="68"/>
        <v>0</v>
      </c>
      <c r="AD22" s="2">
        <f t="shared" si="69"/>
        <v>0</v>
      </c>
      <c r="AF22">
        <f t="shared" si="70"/>
        <v>0</v>
      </c>
      <c r="AG22" s="3">
        <f t="shared" si="71"/>
        <v>0</v>
      </c>
      <c r="AH22" s="3">
        <f t="shared" si="72"/>
        <v>0</v>
      </c>
      <c r="AI22" s="3">
        <f t="shared" si="73"/>
        <v>0</v>
      </c>
      <c r="AJ22" s="3">
        <f t="shared" si="74"/>
        <v>0</v>
      </c>
      <c r="AK22" s="3">
        <f t="shared" si="75"/>
        <v>0</v>
      </c>
      <c r="AL22" s="3">
        <f t="shared" si="76"/>
        <v>0</v>
      </c>
      <c r="AM22" s="3">
        <f t="shared" si="77"/>
        <v>0</v>
      </c>
      <c r="AN22" s="3">
        <f t="shared" si="78"/>
        <v>0</v>
      </c>
      <c r="AO22" s="3">
        <f t="shared" si="79"/>
        <v>0</v>
      </c>
    </row>
    <row r="23" spans="1:41" x14ac:dyDescent="0.35">
      <c r="A23" s="46" t="s">
        <v>64</v>
      </c>
      <c r="B23" s="24"/>
      <c r="C23" s="24"/>
      <c r="D23" s="24"/>
      <c r="E23" s="24"/>
      <c r="G23" s="24"/>
      <c r="H23" s="2">
        <f t="shared" si="1"/>
        <v>0</v>
      </c>
      <c r="I23" s="4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61">
        <f t="shared" si="61"/>
        <v>0</v>
      </c>
      <c r="W23" s="2">
        <f t="shared" si="62"/>
        <v>0</v>
      </c>
      <c r="X23" s="2">
        <f t="shared" si="63"/>
        <v>0</v>
      </c>
      <c r="Y23" s="2">
        <f t="shared" si="64"/>
        <v>0</v>
      </c>
      <c r="Z23" s="2">
        <f t="shared" si="65"/>
        <v>0</v>
      </c>
      <c r="AA23" s="2">
        <f t="shared" si="66"/>
        <v>0</v>
      </c>
      <c r="AB23" s="2">
        <f t="shared" si="67"/>
        <v>0</v>
      </c>
      <c r="AC23" s="2">
        <f t="shared" si="68"/>
        <v>0</v>
      </c>
      <c r="AD23" s="2">
        <f t="shared" si="69"/>
        <v>0</v>
      </c>
      <c r="AF23">
        <f t="shared" si="70"/>
        <v>0</v>
      </c>
      <c r="AG23" s="3">
        <f t="shared" si="71"/>
        <v>0</v>
      </c>
      <c r="AH23" s="3">
        <f t="shared" si="72"/>
        <v>0</v>
      </c>
      <c r="AI23" s="3">
        <f t="shared" si="73"/>
        <v>0</v>
      </c>
      <c r="AJ23" s="3">
        <f t="shared" si="74"/>
        <v>0</v>
      </c>
      <c r="AK23" s="3">
        <f t="shared" si="75"/>
        <v>0</v>
      </c>
      <c r="AL23" s="3">
        <f t="shared" si="76"/>
        <v>0</v>
      </c>
      <c r="AM23" s="3">
        <f t="shared" si="77"/>
        <v>0</v>
      </c>
      <c r="AN23" s="3">
        <f t="shared" si="78"/>
        <v>0</v>
      </c>
      <c r="AO23" s="3">
        <f t="shared" si="79"/>
        <v>0</v>
      </c>
    </row>
    <row r="24" spans="1:41" x14ac:dyDescent="0.35">
      <c r="A24" s="46" t="s">
        <v>65</v>
      </c>
      <c r="B24" s="24"/>
      <c r="C24" s="24"/>
      <c r="D24" s="24"/>
      <c r="E24" s="24"/>
      <c r="G24" s="24"/>
      <c r="H24" s="9">
        <f t="shared" si="1"/>
        <v>0</v>
      </c>
      <c r="I24" s="4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61">
        <f t="shared" si="61"/>
        <v>0</v>
      </c>
      <c r="W24" s="2">
        <f t="shared" si="62"/>
        <v>0</v>
      </c>
      <c r="X24" s="2">
        <f t="shared" si="63"/>
        <v>0</v>
      </c>
      <c r="Y24" s="2">
        <f t="shared" si="64"/>
        <v>0</v>
      </c>
      <c r="Z24" s="2">
        <f t="shared" si="65"/>
        <v>0</v>
      </c>
      <c r="AA24" s="2">
        <f t="shared" si="66"/>
        <v>0</v>
      </c>
      <c r="AB24" s="2">
        <f t="shared" si="67"/>
        <v>0</v>
      </c>
      <c r="AC24" s="2">
        <f t="shared" si="68"/>
        <v>0</v>
      </c>
      <c r="AD24" s="2">
        <f t="shared" si="69"/>
        <v>0</v>
      </c>
      <c r="AF24">
        <f t="shared" si="70"/>
        <v>0</v>
      </c>
      <c r="AG24" s="3">
        <f t="shared" si="71"/>
        <v>0</v>
      </c>
      <c r="AH24" s="3">
        <f t="shared" si="72"/>
        <v>0</v>
      </c>
      <c r="AI24" s="3">
        <f t="shared" si="73"/>
        <v>0</v>
      </c>
      <c r="AJ24" s="3">
        <f t="shared" si="74"/>
        <v>0</v>
      </c>
      <c r="AK24" s="3">
        <f t="shared" si="75"/>
        <v>0</v>
      </c>
      <c r="AL24" s="3">
        <f t="shared" si="76"/>
        <v>0</v>
      </c>
      <c r="AM24" s="3">
        <f t="shared" si="77"/>
        <v>0</v>
      </c>
      <c r="AN24" s="3">
        <f t="shared" si="78"/>
        <v>0</v>
      </c>
      <c r="AO24" s="3">
        <f t="shared" si="79"/>
        <v>0</v>
      </c>
    </row>
    <row r="25" spans="1:41" s="13" customFormat="1" ht="25" customHeight="1" x14ac:dyDescent="0.35">
      <c r="A25" s="45"/>
      <c r="B25" s="17" t="s">
        <v>66</v>
      </c>
      <c r="H25" s="18">
        <f>SUM(H26:H30)</f>
        <v>0</v>
      </c>
      <c r="I25" s="19" t="e">
        <f>H25/H43</f>
        <v>#DIV/0!</v>
      </c>
    </row>
    <row r="26" spans="1:41" x14ac:dyDescent="0.35">
      <c r="A26" s="46" t="s">
        <v>67</v>
      </c>
      <c r="B26" s="24"/>
      <c r="C26" s="24"/>
      <c r="D26" s="24"/>
      <c r="E26" s="24"/>
      <c r="G26" s="24"/>
      <c r="H26" s="8">
        <f t="shared" si="1"/>
        <v>0</v>
      </c>
      <c r="I26" s="4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61">
        <f t="shared" ref="U26:U30" si="80">IF(SUM(K26:T26)=1,"OK",SUM(K26:T26))</f>
        <v>0</v>
      </c>
      <c r="W26" s="2">
        <f t="shared" ref="W26:W30" si="81">IF(C26="žadatel",H26,0)</f>
        <v>0</v>
      </c>
      <c r="X26" s="2">
        <f t="shared" ref="X26:X30" si="82">IF(C26="partner1",H26,0)</f>
        <v>0</v>
      </c>
      <c r="Y26" s="2">
        <f t="shared" ref="Y26:Y30" si="83">IF(C26="partner2",H26,0)</f>
        <v>0</v>
      </c>
      <c r="Z26" s="2">
        <f t="shared" ref="Z26:Z30" si="84">IF(C26="partner3",H26,0)</f>
        <v>0</v>
      </c>
      <c r="AA26" s="2">
        <f t="shared" ref="AA26:AA30" si="85">IF(C26="partner4",H26,0)</f>
        <v>0</v>
      </c>
      <c r="AB26" s="2">
        <f t="shared" ref="AB26:AB30" si="86">IF(C26="partner5",H26,0)</f>
        <v>0</v>
      </c>
      <c r="AC26" s="2">
        <f t="shared" ref="AC26:AC30" si="87">IF(C26="partner6",H26,0)</f>
        <v>0</v>
      </c>
      <c r="AD26" s="2">
        <f t="shared" ref="AD26:AD30" si="88">IF(C26="partner7",H26,0)</f>
        <v>0</v>
      </c>
      <c r="AF26">
        <f t="shared" ref="AF26:AF30" si="89">(H26*K26)</f>
        <v>0</v>
      </c>
      <c r="AG26" s="3">
        <f t="shared" ref="AG26:AG30" si="90">H26*L26</f>
        <v>0</v>
      </c>
      <c r="AH26" s="3">
        <f t="shared" ref="AH26:AH30" si="91">H26*M26</f>
        <v>0</v>
      </c>
      <c r="AI26" s="3">
        <f t="shared" ref="AI26:AI30" si="92">H26*N26</f>
        <v>0</v>
      </c>
      <c r="AJ26" s="3">
        <f t="shared" ref="AJ26:AJ30" si="93">H26*O26</f>
        <v>0</v>
      </c>
      <c r="AK26" s="3">
        <f t="shared" ref="AK26:AK30" si="94">H26*P26</f>
        <v>0</v>
      </c>
      <c r="AL26" s="3">
        <f t="shared" ref="AL26:AL30" si="95">H26*Q26</f>
        <v>0</v>
      </c>
      <c r="AM26" s="3">
        <f t="shared" ref="AM26:AM30" si="96">H26*R26</f>
        <v>0</v>
      </c>
      <c r="AN26" s="3">
        <f t="shared" ref="AN26:AN30" si="97">H26*S26</f>
        <v>0</v>
      </c>
      <c r="AO26" s="3">
        <f t="shared" ref="AO26:AO30" si="98">H26*T26</f>
        <v>0</v>
      </c>
    </row>
    <row r="27" spans="1:41" x14ac:dyDescent="0.35">
      <c r="A27" s="46" t="s">
        <v>68</v>
      </c>
      <c r="B27" s="24"/>
      <c r="C27" s="24"/>
      <c r="D27" s="24"/>
      <c r="E27" s="24"/>
      <c r="G27" s="24"/>
      <c r="H27" s="2">
        <f t="shared" si="1"/>
        <v>0</v>
      </c>
      <c r="I27" s="4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61">
        <f t="shared" si="80"/>
        <v>0</v>
      </c>
      <c r="W27" s="2">
        <f t="shared" si="81"/>
        <v>0</v>
      </c>
      <c r="X27" s="2">
        <f t="shared" si="82"/>
        <v>0</v>
      </c>
      <c r="Y27" s="2">
        <f t="shared" si="83"/>
        <v>0</v>
      </c>
      <c r="Z27" s="2">
        <f t="shared" si="84"/>
        <v>0</v>
      </c>
      <c r="AA27" s="2">
        <f t="shared" si="85"/>
        <v>0</v>
      </c>
      <c r="AB27" s="2">
        <f t="shared" si="86"/>
        <v>0</v>
      </c>
      <c r="AC27" s="2">
        <f t="shared" si="87"/>
        <v>0</v>
      </c>
      <c r="AD27" s="2">
        <f t="shared" si="88"/>
        <v>0</v>
      </c>
      <c r="AF27">
        <f t="shared" si="89"/>
        <v>0</v>
      </c>
      <c r="AG27" s="3">
        <f t="shared" si="90"/>
        <v>0</v>
      </c>
      <c r="AH27" s="3">
        <f t="shared" si="91"/>
        <v>0</v>
      </c>
      <c r="AI27" s="3">
        <f t="shared" si="92"/>
        <v>0</v>
      </c>
      <c r="AJ27" s="3">
        <f t="shared" si="93"/>
        <v>0</v>
      </c>
      <c r="AK27" s="3">
        <f t="shared" si="94"/>
        <v>0</v>
      </c>
      <c r="AL27" s="3">
        <f t="shared" si="95"/>
        <v>0</v>
      </c>
      <c r="AM27" s="3">
        <f t="shared" si="96"/>
        <v>0</v>
      </c>
      <c r="AN27" s="3">
        <f t="shared" si="97"/>
        <v>0</v>
      </c>
      <c r="AO27" s="3">
        <f t="shared" si="98"/>
        <v>0</v>
      </c>
    </row>
    <row r="28" spans="1:41" x14ac:dyDescent="0.35">
      <c r="A28" s="46" t="s">
        <v>69</v>
      </c>
      <c r="B28" s="24"/>
      <c r="C28" s="24"/>
      <c r="D28" s="24"/>
      <c r="E28" s="24"/>
      <c r="G28" s="24"/>
      <c r="H28" s="2">
        <f t="shared" si="1"/>
        <v>0</v>
      </c>
      <c r="I28" s="4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61">
        <f t="shared" si="80"/>
        <v>0</v>
      </c>
      <c r="W28" s="2">
        <f t="shared" si="81"/>
        <v>0</v>
      </c>
      <c r="X28" s="2">
        <f t="shared" si="82"/>
        <v>0</v>
      </c>
      <c r="Y28" s="2">
        <f t="shared" si="83"/>
        <v>0</v>
      </c>
      <c r="Z28" s="2">
        <f t="shared" si="84"/>
        <v>0</v>
      </c>
      <c r="AA28" s="2">
        <f t="shared" si="85"/>
        <v>0</v>
      </c>
      <c r="AB28" s="2">
        <f t="shared" si="86"/>
        <v>0</v>
      </c>
      <c r="AC28" s="2">
        <f t="shared" si="87"/>
        <v>0</v>
      </c>
      <c r="AD28" s="2">
        <f t="shared" si="88"/>
        <v>0</v>
      </c>
      <c r="AF28">
        <f t="shared" si="89"/>
        <v>0</v>
      </c>
      <c r="AG28" s="3">
        <f t="shared" si="90"/>
        <v>0</v>
      </c>
      <c r="AH28" s="3">
        <f t="shared" si="91"/>
        <v>0</v>
      </c>
      <c r="AI28" s="3">
        <f t="shared" si="92"/>
        <v>0</v>
      </c>
      <c r="AJ28" s="3">
        <f t="shared" si="93"/>
        <v>0</v>
      </c>
      <c r="AK28" s="3">
        <f t="shared" si="94"/>
        <v>0</v>
      </c>
      <c r="AL28" s="3">
        <f t="shared" si="95"/>
        <v>0</v>
      </c>
      <c r="AM28" s="3">
        <f t="shared" si="96"/>
        <v>0</v>
      </c>
      <c r="AN28" s="3">
        <f t="shared" si="97"/>
        <v>0</v>
      </c>
      <c r="AO28" s="3">
        <f t="shared" si="98"/>
        <v>0</v>
      </c>
    </row>
    <row r="29" spans="1:41" x14ac:dyDescent="0.35">
      <c r="A29" s="46" t="s">
        <v>70</v>
      </c>
      <c r="B29" s="24"/>
      <c r="C29" s="24"/>
      <c r="D29" s="24"/>
      <c r="E29" s="24"/>
      <c r="G29" s="24"/>
      <c r="H29" s="2">
        <f t="shared" si="1"/>
        <v>0</v>
      </c>
      <c r="I29" s="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61">
        <f t="shared" si="80"/>
        <v>0</v>
      </c>
      <c r="W29" s="2">
        <f t="shared" si="81"/>
        <v>0</v>
      </c>
      <c r="X29" s="2">
        <f t="shared" si="82"/>
        <v>0</v>
      </c>
      <c r="Y29" s="2">
        <f t="shared" si="83"/>
        <v>0</v>
      </c>
      <c r="Z29" s="2">
        <f t="shared" si="84"/>
        <v>0</v>
      </c>
      <c r="AA29" s="2">
        <f t="shared" si="85"/>
        <v>0</v>
      </c>
      <c r="AB29" s="2">
        <f t="shared" si="86"/>
        <v>0</v>
      </c>
      <c r="AC29" s="2">
        <f t="shared" si="87"/>
        <v>0</v>
      </c>
      <c r="AD29" s="2">
        <f t="shared" si="88"/>
        <v>0</v>
      </c>
      <c r="AF29">
        <f t="shared" si="89"/>
        <v>0</v>
      </c>
      <c r="AG29" s="3">
        <f t="shared" si="90"/>
        <v>0</v>
      </c>
      <c r="AH29" s="3">
        <f t="shared" si="91"/>
        <v>0</v>
      </c>
      <c r="AI29" s="3">
        <f t="shared" si="92"/>
        <v>0</v>
      </c>
      <c r="AJ29" s="3">
        <f t="shared" si="93"/>
        <v>0</v>
      </c>
      <c r="AK29" s="3">
        <f t="shared" si="94"/>
        <v>0</v>
      </c>
      <c r="AL29" s="3">
        <f t="shared" si="95"/>
        <v>0</v>
      </c>
      <c r="AM29" s="3">
        <f t="shared" si="96"/>
        <v>0</v>
      </c>
      <c r="AN29" s="3">
        <f t="shared" si="97"/>
        <v>0</v>
      </c>
      <c r="AO29" s="3">
        <f t="shared" si="98"/>
        <v>0</v>
      </c>
    </row>
    <row r="30" spans="1:41" x14ac:dyDescent="0.35">
      <c r="A30" s="46" t="s">
        <v>71</v>
      </c>
      <c r="B30" s="24"/>
      <c r="C30" s="24"/>
      <c r="D30" s="24"/>
      <c r="E30" s="24"/>
      <c r="G30" s="24"/>
      <c r="H30" s="9">
        <f t="shared" si="1"/>
        <v>0</v>
      </c>
      <c r="I30" s="4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61">
        <f t="shared" si="80"/>
        <v>0</v>
      </c>
      <c r="W30" s="2">
        <f t="shared" si="81"/>
        <v>0</v>
      </c>
      <c r="X30" s="2">
        <f t="shared" si="82"/>
        <v>0</v>
      </c>
      <c r="Y30" s="2">
        <f t="shared" si="83"/>
        <v>0</v>
      </c>
      <c r="Z30" s="2">
        <f t="shared" si="84"/>
        <v>0</v>
      </c>
      <c r="AA30" s="2">
        <f t="shared" si="85"/>
        <v>0</v>
      </c>
      <c r="AB30" s="2">
        <f t="shared" si="86"/>
        <v>0</v>
      </c>
      <c r="AC30" s="2">
        <f t="shared" si="87"/>
        <v>0</v>
      </c>
      <c r="AD30" s="2">
        <f t="shared" si="88"/>
        <v>0</v>
      </c>
      <c r="AF30">
        <f t="shared" si="89"/>
        <v>0</v>
      </c>
      <c r="AG30" s="3">
        <f t="shared" si="90"/>
        <v>0</v>
      </c>
      <c r="AH30" s="3">
        <f t="shared" si="91"/>
        <v>0</v>
      </c>
      <c r="AI30" s="3">
        <f t="shared" si="92"/>
        <v>0</v>
      </c>
      <c r="AJ30" s="3">
        <f t="shared" si="93"/>
        <v>0</v>
      </c>
      <c r="AK30" s="3">
        <f t="shared" si="94"/>
        <v>0</v>
      </c>
      <c r="AL30" s="3">
        <f t="shared" si="95"/>
        <v>0</v>
      </c>
      <c r="AM30" s="3">
        <f t="shared" si="96"/>
        <v>0</v>
      </c>
      <c r="AN30" s="3">
        <f t="shared" si="97"/>
        <v>0</v>
      </c>
      <c r="AO30" s="3">
        <f t="shared" si="98"/>
        <v>0</v>
      </c>
    </row>
    <row r="31" spans="1:41" s="13" customFormat="1" ht="25" customHeight="1" x14ac:dyDescent="0.35">
      <c r="A31" s="45"/>
      <c r="B31" s="17" t="s">
        <v>72</v>
      </c>
      <c r="H31" s="18">
        <f>SUM(H32:H36)</f>
        <v>0</v>
      </c>
      <c r="I31" s="19" t="e">
        <f>H31/H43</f>
        <v>#DIV/0!</v>
      </c>
    </row>
    <row r="32" spans="1:41" x14ac:dyDescent="0.35">
      <c r="A32" s="46" t="s">
        <v>73</v>
      </c>
      <c r="B32" s="24"/>
      <c r="C32" s="24"/>
      <c r="D32" s="24"/>
      <c r="E32" s="24"/>
      <c r="G32" s="24"/>
      <c r="H32" s="8">
        <f t="shared" si="1"/>
        <v>0</v>
      </c>
      <c r="I32" s="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61">
        <f t="shared" ref="U32:U36" si="99">IF(SUM(K32:T32)=1,"OK",SUM(K32:T32))</f>
        <v>0</v>
      </c>
      <c r="W32" s="2">
        <f t="shared" ref="W32:W36" si="100">IF(C32="žadatel",H32,0)</f>
        <v>0</v>
      </c>
      <c r="X32" s="2">
        <f t="shared" ref="X32:X36" si="101">IF(C32="partner1",H32,0)</f>
        <v>0</v>
      </c>
      <c r="Y32" s="2">
        <f t="shared" ref="Y32:Y36" si="102">IF(C32="partner2",H32,0)</f>
        <v>0</v>
      </c>
      <c r="Z32" s="2">
        <f t="shared" ref="Z32:Z36" si="103">IF(C32="partner3",H32,0)</f>
        <v>0</v>
      </c>
      <c r="AA32" s="2">
        <f t="shared" ref="AA32:AA36" si="104">IF(C32="partner4",H32,0)</f>
        <v>0</v>
      </c>
      <c r="AB32" s="2">
        <f t="shared" ref="AB32:AB36" si="105">IF(C32="partner5",H32,0)</f>
        <v>0</v>
      </c>
      <c r="AC32" s="2">
        <f t="shared" ref="AC32:AC36" si="106">IF(C32="partner6",H32,0)</f>
        <v>0</v>
      </c>
      <c r="AD32" s="2">
        <f t="shared" ref="AD32:AD36" si="107">IF(C32="partner7",H32,0)</f>
        <v>0</v>
      </c>
      <c r="AF32">
        <f>(H32*K32)</f>
        <v>0</v>
      </c>
      <c r="AG32" s="3">
        <f>H32*L32</f>
        <v>0</v>
      </c>
      <c r="AH32" s="3">
        <f>H32*M32</f>
        <v>0</v>
      </c>
      <c r="AI32" s="3">
        <f>H32*N32</f>
        <v>0</v>
      </c>
      <c r="AJ32" s="3">
        <f>H32*O32</f>
        <v>0</v>
      </c>
      <c r="AK32" s="3">
        <f>H32*P32</f>
        <v>0</v>
      </c>
      <c r="AL32" s="3">
        <f>H32*Q32</f>
        <v>0</v>
      </c>
      <c r="AM32" s="3">
        <f>H32*R32</f>
        <v>0</v>
      </c>
      <c r="AN32" s="3">
        <f>H32*S32</f>
        <v>0</v>
      </c>
      <c r="AO32" s="3">
        <f t="shared" ref="AO32:AO36" si="108">H32*T32</f>
        <v>0</v>
      </c>
    </row>
    <row r="33" spans="1:41" x14ac:dyDescent="0.35">
      <c r="A33" s="46" t="s">
        <v>74</v>
      </c>
      <c r="B33" s="24"/>
      <c r="C33" s="24"/>
      <c r="D33" s="24"/>
      <c r="E33" s="24"/>
      <c r="G33" s="24"/>
      <c r="H33" s="2">
        <f t="shared" si="1"/>
        <v>0</v>
      </c>
      <c r="I33" s="4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61">
        <f t="shared" si="99"/>
        <v>0</v>
      </c>
      <c r="W33" s="2">
        <f t="shared" si="100"/>
        <v>0</v>
      </c>
      <c r="X33" s="2">
        <f t="shared" si="101"/>
        <v>0</v>
      </c>
      <c r="Y33" s="2">
        <f t="shared" si="102"/>
        <v>0</v>
      </c>
      <c r="Z33" s="2">
        <f t="shared" si="103"/>
        <v>0</v>
      </c>
      <c r="AA33" s="2">
        <f t="shared" si="104"/>
        <v>0</v>
      </c>
      <c r="AB33" s="2">
        <f t="shared" si="105"/>
        <v>0</v>
      </c>
      <c r="AC33" s="2">
        <f t="shared" si="106"/>
        <v>0</v>
      </c>
      <c r="AD33" s="2">
        <f t="shared" si="107"/>
        <v>0</v>
      </c>
      <c r="AF33">
        <f>(H33*K33)</f>
        <v>0</v>
      </c>
      <c r="AG33" s="3">
        <f>H33*L33</f>
        <v>0</v>
      </c>
      <c r="AH33" s="3">
        <f>H33*M33</f>
        <v>0</v>
      </c>
      <c r="AI33" s="3">
        <f>H33*N33</f>
        <v>0</v>
      </c>
      <c r="AJ33" s="3">
        <f>H33*O33</f>
        <v>0</v>
      </c>
      <c r="AK33" s="3">
        <f>H33*P33</f>
        <v>0</v>
      </c>
      <c r="AL33" s="3">
        <f>H33*Q33</f>
        <v>0</v>
      </c>
      <c r="AM33" s="3">
        <f>H33*R33</f>
        <v>0</v>
      </c>
      <c r="AN33" s="3">
        <f>H33*S33</f>
        <v>0</v>
      </c>
      <c r="AO33" s="3">
        <f t="shared" si="108"/>
        <v>0</v>
      </c>
    </row>
    <row r="34" spans="1:41" x14ac:dyDescent="0.35">
      <c r="A34" s="46" t="s">
        <v>75</v>
      </c>
      <c r="B34" s="24"/>
      <c r="C34" s="24"/>
      <c r="D34" s="24"/>
      <c r="E34" s="24"/>
      <c r="G34" s="24"/>
      <c r="H34" s="2">
        <f t="shared" si="1"/>
        <v>0</v>
      </c>
      <c r="I34" s="4"/>
      <c r="K34" s="33"/>
      <c r="L34" s="34"/>
      <c r="M34" s="34"/>
      <c r="N34" s="34"/>
      <c r="O34" s="34"/>
      <c r="P34" s="34"/>
      <c r="Q34" s="34"/>
      <c r="R34" s="34"/>
      <c r="S34" s="34"/>
      <c r="T34" s="34"/>
      <c r="U34" s="61">
        <f t="shared" si="99"/>
        <v>0</v>
      </c>
      <c r="W34" s="2">
        <f t="shared" si="100"/>
        <v>0</v>
      </c>
      <c r="X34" s="2">
        <f t="shared" si="101"/>
        <v>0</v>
      </c>
      <c r="Y34" s="2">
        <f t="shared" si="102"/>
        <v>0</v>
      </c>
      <c r="Z34" s="2">
        <f t="shared" si="103"/>
        <v>0</v>
      </c>
      <c r="AA34" s="2">
        <f t="shared" si="104"/>
        <v>0</v>
      </c>
      <c r="AB34" s="2">
        <f t="shared" si="105"/>
        <v>0</v>
      </c>
      <c r="AC34" s="2">
        <f t="shared" si="106"/>
        <v>0</v>
      </c>
      <c r="AD34" s="2">
        <f t="shared" si="107"/>
        <v>0</v>
      </c>
      <c r="AF34">
        <f>(H34*K34)</f>
        <v>0</v>
      </c>
      <c r="AG34" s="3">
        <f>H34*L34</f>
        <v>0</v>
      </c>
      <c r="AH34" s="3">
        <f>H34*M34</f>
        <v>0</v>
      </c>
      <c r="AI34" s="3">
        <f>H34*N34</f>
        <v>0</v>
      </c>
      <c r="AJ34" s="3">
        <f>H34*O34</f>
        <v>0</v>
      </c>
      <c r="AK34" s="3">
        <f>H34*P34</f>
        <v>0</v>
      </c>
      <c r="AL34" s="3">
        <f>H34*Q34</f>
        <v>0</v>
      </c>
      <c r="AM34" s="3">
        <f>H34*R34</f>
        <v>0</v>
      </c>
      <c r="AN34" s="3">
        <f>H34*S34</f>
        <v>0</v>
      </c>
      <c r="AO34" s="3">
        <f t="shared" si="108"/>
        <v>0</v>
      </c>
    </row>
    <row r="35" spans="1:41" x14ac:dyDescent="0.35">
      <c r="A35" s="46" t="s">
        <v>76</v>
      </c>
      <c r="B35" s="24"/>
      <c r="C35" s="24"/>
      <c r="D35" s="24"/>
      <c r="E35" s="24"/>
      <c r="G35" s="24"/>
      <c r="H35" s="2">
        <f t="shared" si="1"/>
        <v>0</v>
      </c>
      <c r="I35" s="4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61">
        <f t="shared" si="99"/>
        <v>0</v>
      </c>
      <c r="W35" s="2">
        <f t="shared" si="100"/>
        <v>0</v>
      </c>
      <c r="X35" s="2">
        <f t="shared" si="101"/>
        <v>0</v>
      </c>
      <c r="Y35" s="2">
        <f t="shared" si="102"/>
        <v>0</v>
      </c>
      <c r="Z35" s="2">
        <f t="shared" si="103"/>
        <v>0</v>
      </c>
      <c r="AA35" s="2">
        <f t="shared" si="104"/>
        <v>0</v>
      </c>
      <c r="AB35" s="2">
        <f t="shared" si="105"/>
        <v>0</v>
      </c>
      <c r="AC35" s="2">
        <f t="shared" si="106"/>
        <v>0</v>
      </c>
      <c r="AD35" s="2">
        <f t="shared" si="107"/>
        <v>0</v>
      </c>
      <c r="AF35">
        <f>(H35*K35)</f>
        <v>0</v>
      </c>
      <c r="AG35" s="3">
        <f>H35*L35</f>
        <v>0</v>
      </c>
      <c r="AH35" s="3">
        <f>H35*M35</f>
        <v>0</v>
      </c>
      <c r="AI35" s="3">
        <f>H35*N35</f>
        <v>0</v>
      </c>
      <c r="AJ35" s="3">
        <f>H35*O35</f>
        <v>0</v>
      </c>
      <c r="AK35" s="3">
        <f>H35*P35</f>
        <v>0</v>
      </c>
      <c r="AL35" s="3">
        <f>H35*Q35</f>
        <v>0</v>
      </c>
      <c r="AM35" s="3">
        <f>H35*R35</f>
        <v>0</v>
      </c>
      <c r="AN35" s="3">
        <f>H35*S35</f>
        <v>0</v>
      </c>
      <c r="AO35" s="3">
        <f t="shared" si="108"/>
        <v>0</v>
      </c>
    </row>
    <row r="36" spans="1:41" x14ac:dyDescent="0.35">
      <c r="A36" s="46" t="s">
        <v>77</v>
      </c>
      <c r="B36" s="24"/>
      <c r="C36" s="24"/>
      <c r="D36" s="24"/>
      <c r="E36" s="24"/>
      <c r="G36" s="24"/>
      <c r="H36" s="9">
        <f t="shared" si="1"/>
        <v>0</v>
      </c>
      <c r="I36" s="4"/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61">
        <f t="shared" si="99"/>
        <v>0</v>
      </c>
      <c r="W36" s="2">
        <f t="shared" si="100"/>
        <v>0</v>
      </c>
      <c r="X36" s="2">
        <f t="shared" si="101"/>
        <v>0</v>
      </c>
      <c r="Y36" s="2">
        <f t="shared" si="102"/>
        <v>0</v>
      </c>
      <c r="Z36" s="2">
        <f t="shared" si="103"/>
        <v>0</v>
      </c>
      <c r="AA36" s="2">
        <f t="shared" si="104"/>
        <v>0</v>
      </c>
      <c r="AB36" s="2">
        <f t="shared" si="105"/>
        <v>0</v>
      </c>
      <c r="AC36" s="2">
        <f t="shared" si="106"/>
        <v>0</v>
      </c>
      <c r="AD36" s="2">
        <f t="shared" si="107"/>
        <v>0</v>
      </c>
      <c r="AF36">
        <f>(H36*K36)</f>
        <v>0</v>
      </c>
      <c r="AG36" s="3">
        <f>H36*L36</f>
        <v>0</v>
      </c>
      <c r="AH36" s="3">
        <f>H36*M36</f>
        <v>0</v>
      </c>
      <c r="AI36" s="3">
        <f>H36*N36</f>
        <v>0</v>
      </c>
      <c r="AJ36" s="3">
        <f>H36*O36</f>
        <v>0</v>
      </c>
      <c r="AK36" s="3">
        <f>H36*P36</f>
        <v>0</v>
      </c>
      <c r="AL36" s="3">
        <f>H36*Q36</f>
        <v>0</v>
      </c>
      <c r="AM36" s="3">
        <f>H36*R36</f>
        <v>0</v>
      </c>
      <c r="AN36" s="3">
        <f>H36*S36</f>
        <v>0</v>
      </c>
      <c r="AO36" s="3">
        <f t="shared" si="108"/>
        <v>0</v>
      </c>
    </row>
    <row r="37" spans="1:41" s="13" customFormat="1" ht="25" customHeight="1" x14ac:dyDescent="0.35">
      <c r="A37" s="45"/>
      <c r="B37" s="13" t="s">
        <v>83</v>
      </c>
      <c r="H37" s="15">
        <f>SUM(H38:H42)</f>
        <v>0</v>
      </c>
      <c r="I37" s="16" t="e">
        <f>H37/H43</f>
        <v>#DIV/0!</v>
      </c>
    </row>
    <row r="38" spans="1:41" x14ac:dyDescent="0.35">
      <c r="A38" s="46" t="s">
        <v>84</v>
      </c>
      <c r="B38" s="24"/>
      <c r="C38" s="24"/>
      <c r="D38" s="24"/>
      <c r="E38" s="24"/>
      <c r="G38" s="24"/>
      <c r="H38" s="8">
        <f t="shared" si="1"/>
        <v>0</v>
      </c>
      <c r="I38" s="4"/>
      <c r="K38" s="33"/>
      <c r="L38" s="34"/>
      <c r="M38" s="34"/>
      <c r="N38" s="34"/>
      <c r="O38" s="34"/>
      <c r="P38" s="34"/>
      <c r="Q38" s="34"/>
      <c r="R38" s="34"/>
      <c r="S38" s="34"/>
      <c r="T38" s="34"/>
      <c r="U38" s="61">
        <f t="shared" ref="U38:U42" si="109">IF(SUM(K38:T38)=1,"OK",SUM(K38:T38))</f>
        <v>0</v>
      </c>
      <c r="W38" s="2">
        <f t="shared" ref="W38:W42" si="110">IF(C38="žadatel",H38,0)</f>
        <v>0</v>
      </c>
      <c r="X38" s="2">
        <f t="shared" ref="X38:X42" si="111">IF(C38="partner1",H38,0)</f>
        <v>0</v>
      </c>
      <c r="Y38" s="2">
        <f t="shared" ref="Y38:Y42" si="112">IF(C38="partner2",H38,0)</f>
        <v>0</v>
      </c>
      <c r="Z38" s="2">
        <f t="shared" ref="Z38:Z42" si="113">IF(C38="partner3",H38,0)</f>
        <v>0</v>
      </c>
      <c r="AA38" s="2">
        <f t="shared" ref="AA38:AA42" si="114">IF(C38="partner4",H38,0)</f>
        <v>0</v>
      </c>
      <c r="AB38" s="2">
        <f t="shared" ref="AB38:AB42" si="115">IF(C38="partner5",H38,0)</f>
        <v>0</v>
      </c>
      <c r="AC38" s="2">
        <f t="shared" ref="AC38:AC42" si="116">IF(C38="partner6",H38,0)</f>
        <v>0</v>
      </c>
      <c r="AD38" s="2">
        <f t="shared" ref="AD38:AD42" si="117">IF(C38="partner7",H38,0)</f>
        <v>0</v>
      </c>
      <c r="AF38">
        <f t="shared" ref="AF38:AF42" si="118">(H38*K38)</f>
        <v>0</v>
      </c>
      <c r="AG38" s="3">
        <f t="shared" ref="AG38:AG42" si="119">H38*L38</f>
        <v>0</v>
      </c>
      <c r="AH38" s="3">
        <f t="shared" ref="AH38:AH42" si="120">H38*M38</f>
        <v>0</v>
      </c>
      <c r="AI38" s="3">
        <f t="shared" ref="AI38:AI42" si="121">H38*N38</f>
        <v>0</v>
      </c>
      <c r="AJ38" s="3">
        <f t="shared" ref="AJ38:AJ42" si="122">H38*O38</f>
        <v>0</v>
      </c>
      <c r="AK38" s="3">
        <f t="shared" ref="AK38:AK42" si="123">H38*P38</f>
        <v>0</v>
      </c>
      <c r="AL38" s="3">
        <f t="shared" ref="AL38:AL42" si="124">H38*Q38</f>
        <v>0</v>
      </c>
      <c r="AM38" s="3">
        <f t="shared" ref="AM38:AM42" si="125">H38*R38</f>
        <v>0</v>
      </c>
      <c r="AN38" s="3">
        <f t="shared" ref="AN38:AN42" si="126">H38*S38</f>
        <v>0</v>
      </c>
      <c r="AO38" s="3">
        <f t="shared" ref="AO38:AO42" si="127">H38*T38</f>
        <v>0</v>
      </c>
    </row>
    <row r="39" spans="1:41" x14ac:dyDescent="0.35">
      <c r="A39" s="46" t="s">
        <v>85</v>
      </c>
      <c r="B39" s="24"/>
      <c r="C39" s="24"/>
      <c r="D39" s="24"/>
      <c r="E39" s="24"/>
      <c r="G39" s="24"/>
      <c r="H39" s="2">
        <f t="shared" si="1"/>
        <v>0</v>
      </c>
      <c r="I39" s="4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61">
        <f t="shared" si="109"/>
        <v>0</v>
      </c>
      <c r="W39" s="2">
        <f t="shared" si="110"/>
        <v>0</v>
      </c>
      <c r="X39" s="2">
        <f t="shared" si="111"/>
        <v>0</v>
      </c>
      <c r="Y39" s="2">
        <f t="shared" si="112"/>
        <v>0</v>
      </c>
      <c r="Z39" s="2">
        <f t="shared" si="113"/>
        <v>0</v>
      </c>
      <c r="AA39" s="2">
        <f t="shared" si="114"/>
        <v>0</v>
      </c>
      <c r="AB39" s="2">
        <f t="shared" si="115"/>
        <v>0</v>
      </c>
      <c r="AC39" s="2">
        <f t="shared" si="116"/>
        <v>0</v>
      </c>
      <c r="AD39" s="2">
        <f t="shared" si="117"/>
        <v>0</v>
      </c>
      <c r="AF39">
        <f t="shared" si="118"/>
        <v>0</v>
      </c>
      <c r="AG39" s="3">
        <f t="shared" si="119"/>
        <v>0</v>
      </c>
      <c r="AH39" s="3">
        <f t="shared" si="120"/>
        <v>0</v>
      </c>
      <c r="AI39" s="3">
        <f t="shared" si="121"/>
        <v>0</v>
      </c>
      <c r="AJ39" s="3">
        <f t="shared" si="122"/>
        <v>0</v>
      </c>
      <c r="AK39" s="3">
        <f t="shared" si="123"/>
        <v>0</v>
      </c>
      <c r="AL39" s="3">
        <f t="shared" si="124"/>
        <v>0</v>
      </c>
      <c r="AM39" s="3">
        <f t="shared" si="125"/>
        <v>0</v>
      </c>
      <c r="AN39" s="3">
        <f t="shared" si="126"/>
        <v>0</v>
      </c>
      <c r="AO39" s="3">
        <f t="shared" si="127"/>
        <v>0</v>
      </c>
    </row>
    <row r="40" spans="1:41" x14ac:dyDescent="0.35">
      <c r="A40" s="46" t="s">
        <v>86</v>
      </c>
      <c r="B40" s="24"/>
      <c r="C40" s="24"/>
      <c r="D40" s="24"/>
      <c r="E40" s="24"/>
      <c r="G40" s="24"/>
      <c r="H40" s="2">
        <f t="shared" si="1"/>
        <v>0</v>
      </c>
      <c r="I40" s="4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61">
        <f t="shared" si="109"/>
        <v>0</v>
      </c>
      <c r="W40" s="2">
        <f t="shared" si="110"/>
        <v>0</v>
      </c>
      <c r="X40" s="2">
        <f t="shared" si="111"/>
        <v>0</v>
      </c>
      <c r="Y40" s="2">
        <f t="shared" si="112"/>
        <v>0</v>
      </c>
      <c r="Z40" s="2">
        <f t="shared" si="113"/>
        <v>0</v>
      </c>
      <c r="AA40" s="2">
        <f t="shared" si="114"/>
        <v>0</v>
      </c>
      <c r="AB40" s="2">
        <f t="shared" si="115"/>
        <v>0</v>
      </c>
      <c r="AC40" s="2">
        <f t="shared" si="116"/>
        <v>0</v>
      </c>
      <c r="AD40" s="2">
        <f t="shared" si="117"/>
        <v>0</v>
      </c>
      <c r="AF40">
        <f t="shared" si="118"/>
        <v>0</v>
      </c>
      <c r="AG40" s="3">
        <f t="shared" si="119"/>
        <v>0</v>
      </c>
      <c r="AH40" s="3">
        <f t="shared" si="120"/>
        <v>0</v>
      </c>
      <c r="AI40" s="3">
        <f t="shared" si="121"/>
        <v>0</v>
      </c>
      <c r="AJ40" s="3">
        <f t="shared" si="122"/>
        <v>0</v>
      </c>
      <c r="AK40" s="3">
        <f t="shared" si="123"/>
        <v>0</v>
      </c>
      <c r="AL40" s="3">
        <f t="shared" si="124"/>
        <v>0</v>
      </c>
      <c r="AM40" s="3">
        <f t="shared" si="125"/>
        <v>0</v>
      </c>
      <c r="AN40" s="3">
        <f t="shared" si="126"/>
        <v>0</v>
      </c>
      <c r="AO40" s="3">
        <f t="shared" si="127"/>
        <v>0</v>
      </c>
    </row>
    <row r="41" spans="1:41" x14ac:dyDescent="0.35">
      <c r="A41" s="46" t="s">
        <v>87</v>
      </c>
      <c r="B41" s="24"/>
      <c r="C41" s="24"/>
      <c r="D41" s="24"/>
      <c r="E41" s="24"/>
      <c r="G41" s="24"/>
      <c r="H41" s="2">
        <f t="shared" si="1"/>
        <v>0</v>
      </c>
      <c r="I41" s="4"/>
      <c r="K41" s="33"/>
      <c r="L41" s="34"/>
      <c r="M41" s="34"/>
      <c r="N41" s="34"/>
      <c r="O41" s="34"/>
      <c r="P41" s="34"/>
      <c r="Q41" s="34"/>
      <c r="R41" s="34"/>
      <c r="S41" s="34"/>
      <c r="T41" s="34"/>
      <c r="U41" s="61">
        <f t="shared" si="109"/>
        <v>0</v>
      </c>
      <c r="W41" s="2">
        <f t="shared" si="110"/>
        <v>0</v>
      </c>
      <c r="X41" s="2">
        <f t="shared" si="111"/>
        <v>0</v>
      </c>
      <c r="Y41" s="2">
        <f t="shared" si="112"/>
        <v>0</v>
      </c>
      <c r="Z41" s="2">
        <f t="shared" si="113"/>
        <v>0</v>
      </c>
      <c r="AA41" s="2">
        <f t="shared" si="114"/>
        <v>0</v>
      </c>
      <c r="AB41" s="2">
        <f t="shared" si="115"/>
        <v>0</v>
      </c>
      <c r="AC41" s="2">
        <f t="shared" si="116"/>
        <v>0</v>
      </c>
      <c r="AD41" s="2">
        <f t="shared" si="117"/>
        <v>0</v>
      </c>
      <c r="AF41">
        <f t="shared" si="118"/>
        <v>0</v>
      </c>
      <c r="AG41" s="3">
        <f t="shared" si="119"/>
        <v>0</v>
      </c>
      <c r="AH41" s="3">
        <f t="shared" si="120"/>
        <v>0</v>
      </c>
      <c r="AI41" s="3">
        <f t="shared" si="121"/>
        <v>0</v>
      </c>
      <c r="AJ41" s="3">
        <f t="shared" si="122"/>
        <v>0</v>
      </c>
      <c r="AK41" s="3">
        <f t="shared" si="123"/>
        <v>0</v>
      </c>
      <c r="AL41" s="3">
        <f t="shared" si="124"/>
        <v>0</v>
      </c>
      <c r="AM41" s="3">
        <f t="shared" si="125"/>
        <v>0</v>
      </c>
      <c r="AN41" s="3">
        <f t="shared" si="126"/>
        <v>0</v>
      </c>
      <c r="AO41" s="3">
        <f t="shared" si="127"/>
        <v>0</v>
      </c>
    </row>
    <row r="42" spans="1:41" x14ac:dyDescent="0.35">
      <c r="A42" s="46" t="s">
        <v>88</v>
      </c>
      <c r="B42" s="26"/>
      <c r="C42" s="26"/>
      <c r="D42" s="24"/>
      <c r="E42" s="26"/>
      <c r="G42" s="26"/>
      <c r="H42" s="9">
        <f t="shared" si="1"/>
        <v>0</v>
      </c>
      <c r="I42" s="4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61">
        <f t="shared" si="109"/>
        <v>0</v>
      </c>
      <c r="W42" s="2">
        <f t="shared" si="110"/>
        <v>0</v>
      </c>
      <c r="X42" s="2">
        <f t="shared" si="111"/>
        <v>0</v>
      </c>
      <c r="Y42" s="2">
        <f t="shared" si="112"/>
        <v>0</v>
      </c>
      <c r="Z42" s="2">
        <f t="shared" si="113"/>
        <v>0</v>
      </c>
      <c r="AA42" s="2">
        <f t="shared" si="114"/>
        <v>0</v>
      </c>
      <c r="AB42" s="2">
        <f t="shared" si="115"/>
        <v>0</v>
      </c>
      <c r="AC42" s="2">
        <f t="shared" si="116"/>
        <v>0</v>
      </c>
      <c r="AD42" s="2">
        <f t="shared" si="117"/>
        <v>0</v>
      </c>
      <c r="AF42">
        <f t="shared" si="118"/>
        <v>0</v>
      </c>
      <c r="AG42" s="3">
        <f t="shared" si="119"/>
        <v>0</v>
      </c>
      <c r="AH42" s="3">
        <f t="shared" si="120"/>
        <v>0</v>
      </c>
      <c r="AI42" s="3">
        <f t="shared" si="121"/>
        <v>0</v>
      </c>
      <c r="AJ42" s="3">
        <f t="shared" si="122"/>
        <v>0</v>
      </c>
      <c r="AK42" s="3">
        <f t="shared" si="123"/>
        <v>0</v>
      </c>
      <c r="AL42" s="3">
        <f t="shared" si="124"/>
        <v>0</v>
      </c>
      <c r="AM42" s="3">
        <f t="shared" si="125"/>
        <v>0</v>
      </c>
      <c r="AN42" s="3">
        <f t="shared" si="126"/>
        <v>0</v>
      </c>
      <c r="AO42" s="3">
        <f t="shared" si="127"/>
        <v>0</v>
      </c>
    </row>
    <row r="43" spans="1:41" x14ac:dyDescent="0.35">
      <c r="A43" s="47"/>
      <c r="B43" s="69" t="s">
        <v>78</v>
      </c>
      <c r="C43" s="69"/>
      <c r="D43" s="69"/>
      <c r="E43" s="69"/>
      <c r="F43" s="69"/>
      <c r="G43" s="69"/>
      <c r="H43" s="20">
        <f>H7+H13+H19+H25+H31+H37</f>
        <v>0</v>
      </c>
      <c r="I43" s="19" t="e">
        <f>SUM(I7+I13+I19+I25+I31+I37)</f>
        <v>#DIV/0!</v>
      </c>
    </row>
    <row r="44" spans="1:41" x14ac:dyDescent="0.35">
      <c r="A44" s="47"/>
      <c r="B44" s="69" t="s">
        <v>79</v>
      </c>
      <c r="C44" s="69"/>
      <c r="D44" s="69"/>
      <c r="E44" s="69"/>
      <c r="F44" s="69"/>
      <c r="G44" s="69"/>
      <c r="H44" s="64"/>
      <c r="I44" s="54" t="e">
        <f>H44/(H7+H13)</f>
        <v>#DIV/0!</v>
      </c>
      <c r="J44" s="22"/>
    </row>
    <row r="45" spans="1:41" x14ac:dyDescent="0.35">
      <c r="A45" s="47"/>
      <c r="B45" s="69" t="s">
        <v>2</v>
      </c>
      <c r="C45" s="69"/>
      <c r="D45" s="69"/>
      <c r="E45" s="69"/>
      <c r="F45" s="69"/>
      <c r="G45" s="69"/>
      <c r="H45" s="65">
        <f>H43+H44</f>
        <v>0</v>
      </c>
      <c r="I45" s="39"/>
    </row>
    <row r="46" spans="1:41" hidden="1" x14ac:dyDescent="0.35">
      <c r="A46" s="47"/>
    </row>
    <row r="47" spans="1:41" hidden="1" x14ac:dyDescent="0.35">
      <c r="A47" s="47"/>
      <c r="B47" t="s">
        <v>18</v>
      </c>
    </row>
    <row r="48" spans="1:41" hidden="1" x14ac:dyDescent="0.35">
      <c r="A48" s="47"/>
      <c r="B48" t="str">
        <f>'Rozpočet souhrn'!K28</f>
        <v/>
      </c>
    </row>
    <row r="49" spans="1:2" hidden="1" x14ac:dyDescent="0.35">
      <c r="A49" s="47"/>
      <c r="B49" t="str">
        <f>'Rozpočet souhrn'!K29</f>
        <v/>
      </c>
    </row>
    <row r="50" spans="1:2" hidden="1" x14ac:dyDescent="0.35">
      <c r="A50" s="47"/>
      <c r="B50" t="str">
        <f>'Rozpočet souhrn'!K30</f>
        <v/>
      </c>
    </row>
    <row r="51" spans="1:2" hidden="1" x14ac:dyDescent="0.35">
      <c r="A51" s="47"/>
      <c r="B51" t="str">
        <f>'Rozpočet souhrn'!K31</f>
        <v/>
      </c>
    </row>
    <row r="52" spans="1:2" hidden="1" x14ac:dyDescent="0.35">
      <c r="A52" s="47"/>
      <c r="B52" t="str">
        <f>'Rozpočet souhrn'!K32</f>
        <v/>
      </c>
    </row>
    <row r="53" spans="1:2" hidden="1" x14ac:dyDescent="0.35">
      <c r="A53" s="47"/>
      <c r="B53" t="str">
        <f>'Rozpočet souhrn'!K33</f>
        <v/>
      </c>
    </row>
    <row r="54" spans="1:2" hidden="1" x14ac:dyDescent="0.35">
      <c r="A54" s="47"/>
      <c r="B54" t="str">
        <f>'Rozpočet souhrn'!K34</f>
        <v/>
      </c>
    </row>
    <row r="55" spans="1:2" hidden="1" x14ac:dyDescent="0.35">
      <c r="A55" s="47"/>
      <c r="B55" s="1" t="s">
        <v>133</v>
      </c>
    </row>
    <row r="56" spans="1:2" hidden="1" x14ac:dyDescent="0.35">
      <c r="A56" s="47"/>
      <c r="B56" s="1" t="s">
        <v>134</v>
      </c>
    </row>
    <row r="57" spans="1:2" hidden="1" x14ac:dyDescent="0.35">
      <c r="A57" s="47"/>
    </row>
    <row r="58" spans="1:2" hidden="1" x14ac:dyDescent="0.35">
      <c r="A58" s="47"/>
    </row>
    <row r="59" spans="1:2" hidden="1" x14ac:dyDescent="0.35">
      <c r="A59" s="47"/>
    </row>
    <row r="60" spans="1:2" hidden="1" x14ac:dyDescent="0.35">
      <c r="A60" s="47"/>
    </row>
    <row r="61" spans="1:2" hidden="1" x14ac:dyDescent="0.35">
      <c r="A61" s="47"/>
    </row>
    <row r="62" spans="1:2" hidden="1" x14ac:dyDescent="0.35">
      <c r="A62" s="47"/>
    </row>
    <row r="63" spans="1:2" x14ac:dyDescent="0.35">
      <c r="A63" s="47"/>
    </row>
    <row r="64" spans="1:2" x14ac:dyDescent="0.35">
      <c r="A64" s="47"/>
    </row>
    <row r="65" spans="1:1" x14ac:dyDescent="0.35">
      <c r="A65" s="47"/>
    </row>
    <row r="66" spans="1:1" x14ac:dyDescent="0.35">
      <c r="A66" s="47"/>
    </row>
    <row r="67" spans="1:1" x14ac:dyDescent="0.35">
      <c r="A67" s="47"/>
    </row>
    <row r="68" spans="1:1" x14ac:dyDescent="0.35">
      <c r="A68" s="47"/>
    </row>
    <row r="69" spans="1:1" x14ac:dyDescent="0.35">
      <c r="A69" s="47"/>
    </row>
    <row r="70" spans="1:1" x14ac:dyDescent="0.35">
      <c r="A70" s="47"/>
    </row>
    <row r="71" spans="1:1" x14ac:dyDescent="0.35">
      <c r="A71" s="47"/>
    </row>
    <row r="72" spans="1:1" x14ac:dyDescent="0.35">
      <c r="A72" s="47"/>
    </row>
    <row r="73" spans="1:1" x14ac:dyDescent="0.35">
      <c r="A73" s="47"/>
    </row>
    <row r="74" spans="1:1" x14ac:dyDescent="0.35">
      <c r="A74" s="47"/>
    </row>
    <row r="75" spans="1:1" x14ac:dyDescent="0.35">
      <c r="A75" s="47"/>
    </row>
    <row r="76" spans="1:1" x14ac:dyDescent="0.35">
      <c r="A76" s="47"/>
    </row>
    <row r="77" spans="1:1" x14ac:dyDescent="0.35">
      <c r="A77" s="47"/>
    </row>
    <row r="78" spans="1:1" x14ac:dyDescent="0.35">
      <c r="A78" s="47"/>
    </row>
    <row r="79" spans="1:1" x14ac:dyDescent="0.35">
      <c r="A79" s="47"/>
    </row>
    <row r="80" spans="1:1" x14ac:dyDescent="0.35">
      <c r="A80" s="47"/>
    </row>
    <row r="81" spans="1:1" x14ac:dyDescent="0.35">
      <c r="A81" s="47"/>
    </row>
    <row r="82" spans="1:1" x14ac:dyDescent="0.35">
      <c r="A82" s="47"/>
    </row>
    <row r="83" spans="1:1" x14ac:dyDescent="0.35">
      <c r="A83" s="47"/>
    </row>
    <row r="84" spans="1:1" x14ac:dyDescent="0.35">
      <c r="A84" s="47"/>
    </row>
    <row r="85" spans="1:1" x14ac:dyDescent="0.35">
      <c r="A85" s="47"/>
    </row>
    <row r="86" spans="1:1" x14ac:dyDescent="0.35">
      <c r="A86" s="47"/>
    </row>
    <row r="87" spans="1:1" x14ac:dyDescent="0.35">
      <c r="A87" s="47"/>
    </row>
    <row r="88" spans="1:1" x14ac:dyDescent="0.35">
      <c r="A88" s="47"/>
    </row>
    <row r="89" spans="1:1" x14ac:dyDescent="0.35">
      <c r="A89" s="47"/>
    </row>
    <row r="90" spans="1:1" x14ac:dyDescent="0.35">
      <c r="A90" s="47"/>
    </row>
    <row r="91" spans="1:1" x14ac:dyDescent="0.35">
      <c r="A91" s="47"/>
    </row>
    <row r="92" spans="1:1" x14ac:dyDescent="0.35">
      <c r="A92" s="47"/>
    </row>
    <row r="93" spans="1:1" x14ac:dyDescent="0.35">
      <c r="A93" s="47"/>
    </row>
    <row r="94" spans="1:1" x14ac:dyDescent="0.35">
      <c r="A94" s="47"/>
    </row>
    <row r="95" spans="1:1" x14ac:dyDescent="0.35">
      <c r="A95" s="47"/>
    </row>
    <row r="96" spans="1:1" x14ac:dyDescent="0.35">
      <c r="A96" s="47"/>
    </row>
    <row r="97" spans="1:1" x14ac:dyDescent="0.35">
      <c r="A97" s="47"/>
    </row>
    <row r="98" spans="1:1" x14ac:dyDescent="0.35">
      <c r="A98" s="47"/>
    </row>
    <row r="99" spans="1:1" x14ac:dyDescent="0.35">
      <c r="A99" s="47"/>
    </row>
    <row r="100" spans="1:1" x14ac:dyDescent="0.35">
      <c r="A100" s="47"/>
    </row>
    <row r="101" spans="1:1" x14ac:dyDescent="0.35">
      <c r="A101" s="47"/>
    </row>
    <row r="102" spans="1:1" x14ac:dyDescent="0.35">
      <c r="A102" s="47"/>
    </row>
    <row r="103" spans="1:1" x14ac:dyDescent="0.35">
      <c r="A103" s="47"/>
    </row>
    <row r="104" spans="1:1" x14ac:dyDescent="0.35">
      <c r="A104" s="47"/>
    </row>
    <row r="105" spans="1:1" x14ac:dyDescent="0.35">
      <c r="A105" s="47"/>
    </row>
    <row r="106" spans="1:1" x14ac:dyDescent="0.35">
      <c r="A106" s="47"/>
    </row>
    <row r="107" spans="1:1" x14ac:dyDescent="0.35">
      <c r="A107" s="47"/>
    </row>
    <row r="108" spans="1:1" x14ac:dyDescent="0.35">
      <c r="A108" s="47"/>
    </row>
  </sheetData>
  <sheetProtection algorithmName="SHA-512" hashValue="XaK+PfG67dPZ9uuSVidgsK/pvd8HfXQFyC0qpq/LbOB9xDzekPcCJ9aB5I8HlLBLPdgbhS26/sidmvBS4IAACw==" saltValue="lGfKZd4WQGsJH9SNMMbr9g==" spinCount="100000" sheet="1" objects="1" scenarios="1"/>
  <dataConsolidate/>
  <mergeCells count="16">
    <mergeCell ref="K5:T5"/>
    <mergeCell ref="C3:G3"/>
    <mergeCell ref="C4:G4"/>
    <mergeCell ref="B43:G43"/>
    <mergeCell ref="N6:N7"/>
    <mergeCell ref="O6:O7"/>
    <mergeCell ref="P6:P7"/>
    <mergeCell ref="Q6:Q7"/>
    <mergeCell ref="R6:R7"/>
    <mergeCell ref="S6:S7"/>
    <mergeCell ref="T6:T7"/>
    <mergeCell ref="B44:G44"/>
    <mergeCell ref="B45:G45"/>
    <mergeCell ref="K6:K7"/>
    <mergeCell ref="L6:L7"/>
    <mergeCell ref="M6:M7"/>
  </mergeCells>
  <phoneticPr fontId="7" type="noConversion"/>
  <conditionalFormatting sqref="U8">
    <cfRule type="notContainsText" dxfId="7" priority="8" operator="notContains" text="ok">
      <formula>ISERROR(SEARCH("ok",U8))</formula>
    </cfRule>
  </conditionalFormatting>
  <conditionalFormatting sqref="U38:U42">
    <cfRule type="notContainsText" dxfId="6" priority="2" operator="notContains" text="ok">
      <formula>ISERROR(SEARCH("ok",U38))</formula>
    </cfRule>
  </conditionalFormatting>
  <conditionalFormatting sqref="U9:U10 U12">
    <cfRule type="notContainsText" dxfId="5" priority="7" operator="notContains" text="ok">
      <formula>ISERROR(SEARCH("ok",U9))</formula>
    </cfRule>
  </conditionalFormatting>
  <conditionalFormatting sqref="U14:U18">
    <cfRule type="notContainsText" dxfId="4" priority="6" operator="notContains" text="ok">
      <formula>ISERROR(SEARCH("ok",U14))</formula>
    </cfRule>
  </conditionalFormatting>
  <conditionalFormatting sqref="U20:U24">
    <cfRule type="notContainsText" dxfId="3" priority="5" operator="notContains" text="ok">
      <formula>ISERROR(SEARCH("ok",U20))</formula>
    </cfRule>
  </conditionalFormatting>
  <conditionalFormatting sqref="U26:U30">
    <cfRule type="notContainsText" dxfId="2" priority="4" operator="notContains" text="ok">
      <formula>ISERROR(SEARCH("ok",U26))</formula>
    </cfRule>
  </conditionalFormatting>
  <conditionalFormatting sqref="U32:U36">
    <cfRule type="notContainsText" dxfId="1" priority="3" operator="notContains" text="ok">
      <formula>ISERROR(SEARCH("ok",U32))</formula>
    </cfRule>
  </conditionalFormatting>
  <conditionalFormatting sqref="U11">
    <cfRule type="notContainsText" dxfId="0" priority="1" operator="notContains" text="ok">
      <formula>ISERROR(SEARCH("ok",U11))</formula>
    </cfRule>
  </conditionalFormatting>
  <dataValidations count="2">
    <dataValidation type="list" allowBlank="1" showInputMessage="1" showErrorMessage="1" sqref="C8:C12 C14:C18 C20:C24 C32:C42 C26:C30" xr:uid="{00000000-0002-0000-0100-000000000000}">
      <formula1>$B$47:$B$54</formula1>
    </dataValidation>
    <dataValidation type="list" allowBlank="1" showInputMessage="1" showErrorMessage="1" sqref="D8:D12" xr:uid="{00000000-0002-0000-0100-000001000000}">
      <formula1>$B$55:$B$56</formula1>
    </dataValidation>
  </dataValidations>
  <pageMargins left="0.7" right="0.7" top="0.78740157499999996" bottom="0.78740157499999996" header="0.3" footer="0.3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2060" r:id="rId4" name="CommandButton6">
          <controlPr defaultSize="0" autoLine="0" r:id="rId5">
            <anchor moveWithCells="1">
              <from>
                <xdr:col>1</xdr:col>
                <xdr:colOff>2508250</xdr:colOff>
                <xdr:row>36</xdr:row>
                <xdr:rowOff>12700</xdr:rowOff>
              </from>
              <to>
                <xdr:col>5</xdr:col>
                <xdr:colOff>425450</xdr:colOff>
                <xdr:row>37</xdr:row>
                <xdr:rowOff>6350</xdr:rowOff>
              </to>
            </anchor>
          </controlPr>
        </control>
      </mc:Choice>
      <mc:Fallback>
        <control shapeId="2060" r:id="rId4" name="CommandButton6"/>
      </mc:Fallback>
    </mc:AlternateContent>
    <mc:AlternateContent xmlns:mc="http://schemas.openxmlformats.org/markup-compatibility/2006">
      <mc:Choice Requires="x14">
        <control shapeId="2059" r:id="rId6" name="CommandButton5">
          <controlPr defaultSize="0" autoLine="0" r:id="rId7">
            <anchor moveWithCells="1">
              <from>
                <xdr:col>2</xdr:col>
                <xdr:colOff>0</xdr:colOff>
                <xdr:row>30</xdr:row>
                <xdr:rowOff>12700</xdr:rowOff>
              </from>
              <to>
                <xdr:col>5</xdr:col>
                <xdr:colOff>552450</xdr:colOff>
                <xdr:row>31</xdr:row>
                <xdr:rowOff>6350</xdr:rowOff>
              </to>
            </anchor>
          </controlPr>
        </control>
      </mc:Choice>
      <mc:Fallback>
        <control shapeId="2059" r:id="rId6" name="CommandButton5"/>
      </mc:Fallback>
    </mc:AlternateContent>
    <mc:AlternateContent xmlns:mc="http://schemas.openxmlformats.org/markup-compatibility/2006">
      <mc:Choice Requires="x14">
        <control shapeId="2058" r:id="rId8" name="CommandButton4">
          <controlPr defaultSize="0" autoLine="0" r:id="rId9">
            <anchor moveWithCells="1">
              <from>
                <xdr:col>1</xdr:col>
                <xdr:colOff>2495550</xdr:colOff>
                <xdr:row>24</xdr:row>
                <xdr:rowOff>0</xdr:rowOff>
              </from>
              <to>
                <xdr:col>5</xdr:col>
                <xdr:colOff>412750</xdr:colOff>
                <xdr:row>24</xdr:row>
                <xdr:rowOff>311150</xdr:rowOff>
              </to>
            </anchor>
          </controlPr>
        </control>
      </mc:Choice>
      <mc:Fallback>
        <control shapeId="2058" r:id="rId8" name="CommandButton4"/>
      </mc:Fallback>
    </mc:AlternateContent>
    <mc:AlternateContent xmlns:mc="http://schemas.openxmlformats.org/markup-compatibility/2006">
      <mc:Choice Requires="x14">
        <control shapeId="2057" r:id="rId10" name="CommandButton3">
          <controlPr defaultSize="0" autoLine="0" r:id="rId11">
            <anchor moveWithCells="1">
              <from>
                <xdr:col>2</xdr:col>
                <xdr:colOff>0</xdr:colOff>
                <xdr:row>18</xdr:row>
                <xdr:rowOff>12700</xdr:rowOff>
              </from>
              <to>
                <xdr:col>5</xdr:col>
                <xdr:colOff>552450</xdr:colOff>
                <xdr:row>19</xdr:row>
                <xdr:rowOff>6350</xdr:rowOff>
              </to>
            </anchor>
          </controlPr>
        </control>
      </mc:Choice>
      <mc:Fallback>
        <control shapeId="2057" r:id="rId10" name="CommandButton3"/>
      </mc:Fallback>
    </mc:AlternateContent>
    <mc:AlternateContent xmlns:mc="http://schemas.openxmlformats.org/markup-compatibility/2006">
      <mc:Choice Requires="x14">
        <control shapeId="2056" r:id="rId12" name="CommandButton2">
          <controlPr defaultSize="0" autoLine="0" r:id="rId13">
            <anchor moveWithCells="1">
              <from>
                <xdr:col>1</xdr:col>
                <xdr:colOff>2508250</xdr:colOff>
                <xdr:row>12</xdr:row>
                <xdr:rowOff>12700</xdr:rowOff>
              </from>
              <to>
                <xdr:col>5</xdr:col>
                <xdr:colOff>425450</xdr:colOff>
                <xdr:row>13</xdr:row>
                <xdr:rowOff>6350</xdr:rowOff>
              </to>
            </anchor>
          </controlPr>
        </control>
      </mc:Choice>
      <mc:Fallback>
        <control shapeId="2056" r:id="rId12" name="CommandButton2"/>
      </mc:Fallback>
    </mc:AlternateContent>
    <mc:AlternateContent xmlns:mc="http://schemas.openxmlformats.org/markup-compatibility/2006">
      <mc:Choice Requires="x14">
        <control shapeId="2055" r:id="rId14" name="CommandButton1">
          <controlPr defaultSize="0" autoLine="0" r:id="rId15">
            <anchor moveWithCells="1">
              <from>
                <xdr:col>1</xdr:col>
                <xdr:colOff>2508250</xdr:colOff>
                <xdr:row>6</xdr:row>
                <xdr:rowOff>0</xdr:rowOff>
              </from>
              <to>
                <xdr:col>5</xdr:col>
                <xdr:colOff>425450</xdr:colOff>
                <xdr:row>6</xdr:row>
                <xdr:rowOff>311150</xdr:rowOff>
              </to>
            </anchor>
          </controlPr>
        </control>
      </mc:Choice>
      <mc:Fallback>
        <control shapeId="2055" r:id="rId14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Definitons!$B$2:$B$10</xm:f>
          </x14:formula1>
          <xm:sqref>D14:D18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F30"/>
  <sheetViews>
    <sheetView workbookViewId="0">
      <selection activeCell="E7" sqref="E7"/>
    </sheetView>
  </sheetViews>
  <sheetFormatPr defaultRowHeight="14.5" x14ac:dyDescent="0.35"/>
  <cols>
    <col min="1" max="1" width="4.7265625" customWidth="1"/>
    <col min="2" max="2" width="32.1796875" customWidth="1"/>
    <col min="3" max="3" width="24.1796875" customWidth="1"/>
    <col min="4" max="4" width="12.81640625" customWidth="1"/>
  </cols>
  <sheetData>
    <row r="1" spans="1:6" ht="18.5" x14ac:dyDescent="0.45">
      <c r="A1" s="12" t="s">
        <v>157</v>
      </c>
      <c r="C1" s="63" t="s">
        <v>162</v>
      </c>
    </row>
    <row r="3" spans="1:6" x14ac:dyDescent="0.35">
      <c r="B3" s="28" t="s">
        <v>0</v>
      </c>
      <c r="C3" s="75">
        <f>'Rozpočet souhrn'!B3</f>
        <v>0</v>
      </c>
      <c r="D3" s="75"/>
      <c r="E3" s="75"/>
      <c r="F3" s="75"/>
    </row>
    <row r="4" spans="1:6" x14ac:dyDescent="0.35">
      <c r="B4" s="28" t="s">
        <v>1</v>
      </c>
      <c r="C4" s="75">
        <f>'Rozpočet souhrn'!B4</f>
        <v>0</v>
      </c>
      <c r="D4" s="75"/>
      <c r="E4" s="75"/>
      <c r="F4" s="75"/>
    </row>
    <row r="6" spans="1:6" x14ac:dyDescent="0.35">
      <c r="B6" s="28" t="s">
        <v>106</v>
      </c>
      <c r="C6" s="24"/>
      <c r="D6" s="7" t="e">
        <f>C6/'Rozpočet souhrn'!B10</f>
        <v>#DIV/0!</v>
      </c>
      <c r="E6" s="51" t="s">
        <v>132</v>
      </c>
    </row>
    <row r="8" spans="1:6" x14ac:dyDescent="0.35">
      <c r="B8" s="17" t="s">
        <v>107</v>
      </c>
    </row>
    <row r="9" spans="1:6" x14ac:dyDescent="0.35">
      <c r="B9" s="28" t="s">
        <v>108</v>
      </c>
      <c r="C9" s="14">
        <f>'Rozpočet celkové náklady'!H13</f>
        <v>0</v>
      </c>
      <c r="D9" s="7" t="e">
        <f>C9/('Rozpočet celkové náklady'!H45-'Zdroje financování'!C6)</f>
        <v>#DIV/0!</v>
      </c>
      <c r="E9" s="22"/>
    </row>
    <row r="10" spans="1:6" x14ac:dyDescent="0.35">
      <c r="B10" s="28" t="s">
        <v>109</v>
      </c>
      <c r="C10" s="24"/>
      <c r="D10" s="35"/>
    </row>
    <row r="11" spans="1:6" x14ac:dyDescent="0.35">
      <c r="B11" s="28" t="s">
        <v>111</v>
      </c>
      <c r="C11" s="6" t="s">
        <v>112</v>
      </c>
      <c r="D11" s="6" t="s">
        <v>113</v>
      </c>
    </row>
    <row r="12" spans="1:6" x14ac:dyDescent="0.35">
      <c r="A12" s="76" t="s">
        <v>110</v>
      </c>
      <c r="B12" s="24"/>
      <c r="C12" s="24"/>
      <c r="D12" s="24"/>
    </row>
    <row r="13" spans="1:6" x14ac:dyDescent="0.35">
      <c r="A13" s="76"/>
      <c r="B13" s="24"/>
      <c r="C13" s="24"/>
      <c r="D13" s="24"/>
    </row>
    <row r="14" spans="1:6" x14ac:dyDescent="0.35">
      <c r="A14" s="76"/>
      <c r="B14" s="24"/>
      <c r="C14" s="24"/>
      <c r="D14" s="24"/>
    </row>
    <row r="15" spans="1:6" x14ac:dyDescent="0.35">
      <c r="A15" s="76"/>
      <c r="B15" s="24"/>
      <c r="C15" s="24"/>
      <c r="D15" s="24"/>
    </row>
    <row r="16" spans="1:6" x14ac:dyDescent="0.35">
      <c r="A16" s="76"/>
      <c r="B16" s="24"/>
      <c r="C16" s="24"/>
      <c r="D16" s="24"/>
    </row>
    <row r="17" spans="1:4" x14ac:dyDescent="0.35">
      <c r="A17" s="76"/>
      <c r="B17" s="24"/>
      <c r="C17" s="24"/>
      <c r="D17" s="24"/>
    </row>
    <row r="18" spans="1:4" x14ac:dyDescent="0.35">
      <c r="A18" s="76"/>
      <c r="B18" s="24"/>
      <c r="C18" s="24"/>
      <c r="D18" s="24"/>
    </row>
    <row r="19" spans="1:4" x14ac:dyDescent="0.35">
      <c r="A19" s="76"/>
      <c r="B19" s="24"/>
      <c r="C19" s="24"/>
      <c r="D19" s="24"/>
    </row>
    <row r="20" spans="1:4" x14ac:dyDescent="0.35">
      <c r="A20" s="76"/>
      <c r="B20" s="24"/>
      <c r="C20" s="24"/>
      <c r="D20" s="24"/>
    </row>
    <row r="21" spans="1:4" x14ac:dyDescent="0.35">
      <c r="A21" s="76"/>
      <c r="B21" s="24"/>
      <c r="C21" s="24"/>
      <c r="D21" s="24"/>
    </row>
    <row r="22" spans="1:4" x14ac:dyDescent="0.35">
      <c r="A22" s="76"/>
      <c r="B22" s="24"/>
      <c r="C22" s="24"/>
      <c r="D22" s="24"/>
    </row>
    <row r="23" spans="1:4" x14ac:dyDescent="0.35">
      <c r="B23" s="28" t="s">
        <v>114</v>
      </c>
      <c r="C23" s="6">
        <f>C6+C9+C10+D12+D13+D14+D15+D16+D17+D18+D19+D20+D21+D22</f>
        <v>0</v>
      </c>
    </row>
    <row r="24" spans="1:4" ht="29" x14ac:dyDescent="0.35">
      <c r="B24" s="29" t="s">
        <v>158</v>
      </c>
      <c r="C24" s="6">
        <f>'Rozpočet celkové náklady'!H45-'Zdroje financování'!C23</f>
        <v>0</v>
      </c>
      <c r="D24" s="22"/>
    </row>
    <row r="25" spans="1:4" hidden="1" x14ac:dyDescent="0.35">
      <c r="B25" t="s">
        <v>115</v>
      </c>
    </row>
    <row r="26" spans="1:4" hidden="1" x14ac:dyDescent="0.35">
      <c r="B26" t="s">
        <v>116</v>
      </c>
    </row>
    <row r="27" spans="1:4" hidden="1" x14ac:dyDescent="0.35">
      <c r="B27" t="s">
        <v>117</v>
      </c>
    </row>
    <row r="28" spans="1:4" hidden="1" x14ac:dyDescent="0.35">
      <c r="B28" t="s">
        <v>118</v>
      </c>
    </row>
    <row r="29" spans="1:4" hidden="1" x14ac:dyDescent="0.35">
      <c r="B29" t="s">
        <v>154</v>
      </c>
    </row>
    <row r="30" spans="1:4" hidden="1" x14ac:dyDescent="0.35">
      <c r="B30" t="s">
        <v>155</v>
      </c>
    </row>
  </sheetData>
  <sheetProtection algorithmName="SHA-512" hashValue="5wNfX99sj50rEmAfnnnTJyCVM2FHJIwW/mA1qsppduhoblNYBHGvspD3MsLt8uvHnu/9TSzoQoy569b4GPblLw==" saltValue="8yYh1H+JW9X0+rJ+elB+Iw==" spinCount="100000" sheet="1" objects="1" scenarios="1"/>
  <mergeCells count="3">
    <mergeCell ref="A12:A22"/>
    <mergeCell ref="C3:F3"/>
    <mergeCell ref="C4:F4"/>
  </mergeCells>
  <dataValidations count="1">
    <dataValidation type="list" allowBlank="1" showInputMessage="1" showErrorMessage="1" sqref="C12:C22" xr:uid="{00000000-0002-0000-0200-000000000000}">
      <formula1>$B$25:$B$30</formula1>
    </dataValidation>
  </dataValidations>
  <pageMargins left="0.7" right="0.7" top="0.78740157499999996" bottom="0.78740157499999996" header="0.3" footer="0.3"/>
  <pageSetup paperSize="9" scale="86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C50"/>
  <sheetViews>
    <sheetView workbookViewId="0">
      <selection activeCell="C11" sqref="C11"/>
    </sheetView>
  </sheetViews>
  <sheetFormatPr defaultRowHeight="14.5" x14ac:dyDescent="0.35"/>
  <cols>
    <col min="1" max="1" width="6.1796875" customWidth="1"/>
    <col min="2" max="2" width="10.7265625" customWidth="1"/>
    <col min="3" max="3" width="87.1796875" customWidth="1"/>
  </cols>
  <sheetData>
    <row r="1" spans="1:3" ht="18.5" x14ac:dyDescent="0.45">
      <c r="A1" s="12" t="s">
        <v>123</v>
      </c>
    </row>
    <row r="3" spans="1:3" x14ac:dyDescent="0.35">
      <c r="A3" s="74" t="s">
        <v>0</v>
      </c>
      <c r="B3" s="74"/>
      <c r="C3" s="6">
        <f>'Rozpočet souhrn'!B3</f>
        <v>0</v>
      </c>
    </row>
    <row r="4" spans="1:3" x14ac:dyDescent="0.35">
      <c r="A4" s="74" t="s">
        <v>1</v>
      </c>
      <c r="B4" s="74"/>
      <c r="C4" s="6">
        <f>'Rozpočet souhrn'!B4</f>
        <v>0</v>
      </c>
    </row>
    <row r="6" spans="1:3" ht="45.75" customHeight="1" x14ac:dyDescent="0.35">
      <c r="B6" s="29" t="s">
        <v>124</v>
      </c>
      <c r="C6" s="31" t="s">
        <v>125</v>
      </c>
    </row>
    <row r="7" spans="1:3" x14ac:dyDescent="0.35">
      <c r="A7" s="6">
        <v>1</v>
      </c>
      <c r="B7" s="37"/>
      <c r="C7" s="24"/>
    </row>
    <row r="8" spans="1:3" x14ac:dyDescent="0.35">
      <c r="A8" s="6">
        <v>2</v>
      </c>
      <c r="B8" s="37"/>
      <c r="C8" s="24"/>
    </row>
    <row r="9" spans="1:3" x14ac:dyDescent="0.35">
      <c r="A9" s="6">
        <v>3</v>
      </c>
      <c r="B9" s="37"/>
      <c r="C9" s="24"/>
    </row>
    <row r="10" spans="1:3" x14ac:dyDescent="0.35">
      <c r="A10" s="6">
        <v>4</v>
      </c>
      <c r="B10" s="37"/>
      <c r="C10" s="24"/>
    </row>
    <row r="11" spans="1:3" x14ac:dyDescent="0.35">
      <c r="A11" s="6">
        <v>5</v>
      </c>
      <c r="B11" s="37"/>
      <c r="C11" s="24"/>
    </row>
    <row r="12" spans="1:3" x14ac:dyDescent="0.35">
      <c r="A12" s="6">
        <v>6</v>
      </c>
      <c r="B12" s="37"/>
      <c r="C12" s="24"/>
    </row>
    <row r="13" spans="1:3" x14ac:dyDescent="0.35">
      <c r="A13" s="6">
        <v>7</v>
      </c>
      <c r="B13" s="37"/>
      <c r="C13" s="24"/>
    </row>
    <row r="14" spans="1:3" x14ac:dyDescent="0.35">
      <c r="A14" s="6">
        <v>8</v>
      </c>
      <c r="B14" s="37"/>
      <c r="C14" s="24"/>
    </row>
    <row r="15" spans="1:3" x14ac:dyDescent="0.35">
      <c r="A15" s="6">
        <v>9</v>
      </c>
      <c r="B15" s="37"/>
      <c r="C15" s="24"/>
    </row>
    <row r="16" spans="1:3" x14ac:dyDescent="0.35">
      <c r="A16" s="6">
        <v>10</v>
      </c>
      <c r="B16" s="37"/>
      <c r="C16" s="24"/>
    </row>
    <row r="17" spans="1:3" x14ac:dyDescent="0.35">
      <c r="A17" s="6">
        <v>11</v>
      </c>
      <c r="B17" s="37"/>
      <c r="C17" s="24"/>
    </row>
    <row r="18" spans="1:3" x14ac:dyDescent="0.35">
      <c r="A18" s="6">
        <v>12</v>
      </c>
      <c r="B18" s="37"/>
      <c r="C18" s="24"/>
    </row>
    <row r="19" spans="1:3" x14ac:dyDescent="0.35">
      <c r="A19" s="6">
        <v>13</v>
      </c>
      <c r="B19" s="37"/>
      <c r="C19" s="24"/>
    </row>
    <row r="20" spans="1:3" x14ac:dyDescent="0.35">
      <c r="A20" s="6">
        <v>14</v>
      </c>
      <c r="B20" s="37"/>
      <c r="C20" s="24"/>
    </row>
    <row r="21" spans="1:3" x14ac:dyDescent="0.35">
      <c r="A21" s="6">
        <v>15</v>
      </c>
      <c r="B21" s="37"/>
      <c r="C21" s="24"/>
    </row>
    <row r="22" spans="1:3" x14ac:dyDescent="0.35">
      <c r="A22" s="14">
        <v>16</v>
      </c>
      <c r="B22" s="37"/>
      <c r="C22" s="24"/>
    </row>
    <row r="23" spans="1:3" x14ac:dyDescent="0.35">
      <c r="A23" s="14">
        <v>17</v>
      </c>
      <c r="B23" s="37"/>
      <c r="C23" s="24"/>
    </row>
    <row r="24" spans="1:3" x14ac:dyDescent="0.35">
      <c r="A24" s="14">
        <v>18</v>
      </c>
      <c r="B24" s="37"/>
      <c r="C24" s="24"/>
    </row>
    <row r="25" spans="1:3" x14ac:dyDescent="0.35">
      <c r="A25" s="14">
        <v>19</v>
      </c>
      <c r="B25" s="37"/>
      <c r="C25" s="24"/>
    </row>
    <row r="26" spans="1:3" x14ac:dyDescent="0.35">
      <c r="A26" s="14">
        <v>20</v>
      </c>
      <c r="B26" s="37"/>
      <c r="C26" s="24"/>
    </row>
    <row r="27" spans="1:3" x14ac:dyDescent="0.35">
      <c r="A27" s="27"/>
      <c r="B27" s="38"/>
      <c r="C27" s="27"/>
    </row>
    <row r="28" spans="1:3" x14ac:dyDescent="0.35">
      <c r="A28" s="27"/>
      <c r="B28" s="38"/>
      <c r="C28" s="27"/>
    </row>
    <row r="29" spans="1:3" x14ac:dyDescent="0.35">
      <c r="A29" s="27"/>
      <c r="B29" s="38"/>
      <c r="C29" s="27"/>
    </row>
    <row r="30" spans="1:3" x14ac:dyDescent="0.35">
      <c r="A30" s="27"/>
      <c r="B30" s="38"/>
      <c r="C30" s="27"/>
    </row>
    <row r="31" spans="1:3" x14ac:dyDescent="0.35">
      <c r="A31" s="27"/>
      <c r="B31" s="38"/>
      <c r="C31" s="27"/>
    </row>
    <row r="32" spans="1:3" x14ac:dyDescent="0.35">
      <c r="A32" s="27"/>
      <c r="B32" s="38"/>
      <c r="C32" s="27"/>
    </row>
    <row r="33" spans="1:3" x14ac:dyDescent="0.35">
      <c r="A33" s="27"/>
      <c r="B33" s="38"/>
      <c r="C33" s="27"/>
    </row>
    <row r="34" spans="1:3" x14ac:dyDescent="0.35">
      <c r="A34" s="27"/>
      <c r="B34" s="38"/>
      <c r="C34" s="27"/>
    </row>
    <row r="35" spans="1:3" x14ac:dyDescent="0.35">
      <c r="A35" s="27"/>
      <c r="B35" s="38"/>
      <c r="C35" s="27"/>
    </row>
    <row r="36" spans="1:3" x14ac:dyDescent="0.35">
      <c r="A36" s="27"/>
      <c r="B36" s="38"/>
      <c r="C36" s="27"/>
    </row>
    <row r="37" spans="1:3" x14ac:dyDescent="0.35">
      <c r="A37" s="27"/>
      <c r="B37" s="38"/>
      <c r="C37" s="27"/>
    </row>
    <row r="38" spans="1:3" x14ac:dyDescent="0.35">
      <c r="A38" s="27"/>
      <c r="B38" s="38"/>
      <c r="C38" s="27"/>
    </row>
    <row r="39" spans="1:3" x14ac:dyDescent="0.35">
      <c r="A39" s="27"/>
      <c r="B39" s="38"/>
      <c r="C39" s="27"/>
    </row>
    <row r="40" spans="1:3" x14ac:dyDescent="0.35">
      <c r="A40" s="27"/>
      <c r="B40" s="38"/>
      <c r="C40" s="27"/>
    </row>
    <row r="41" spans="1:3" x14ac:dyDescent="0.35">
      <c r="A41" s="27"/>
      <c r="B41" s="38"/>
      <c r="C41" s="27"/>
    </row>
    <row r="42" spans="1:3" x14ac:dyDescent="0.35">
      <c r="A42" s="27"/>
      <c r="B42" s="38"/>
      <c r="C42" s="27"/>
    </row>
    <row r="43" spans="1:3" x14ac:dyDescent="0.35">
      <c r="A43" s="27"/>
      <c r="B43" s="38"/>
      <c r="C43" s="27"/>
    </row>
    <row r="44" spans="1:3" x14ac:dyDescent="0.35">
      <c r="A44" s="27"/>
      <c r="B44" s="38"/>
      <c r="C44" s="27"/>
    </row>
    <row r="45" spans="1:3" x14ac:dyDescent="0.35">
      <c r="A45" s="27"/>
      <c r="B45" s="38"/>
      <c r="C45" s="27"/>
    </row>
    <row r="46" spans="1:3" x14ac:dyDescent="0.35">
      <c r="A46" s="27"/>
      <c r="B46" s="38"/>
      <c r="C46" s="27"/>
    </row>
    <row r="47" spans="1:3" x14ac:dyDescent="0.35">
      <c r="A47" s="27"/>
      <c r="B47" s="38"/>
      <c r="C47" s="27"/>
    </row>
    <row r="48" spans="1:3" x14ac:dyDescent="0.35">
      <c r="A48" s="27"/>
      <c r="B48" s="38"/>
      <c r="C48" s="27"/>
    </row>
    <row r="49" spans="1:3" x14ac:dyDescent="0.35">
      <c r="A49" s="27"/>
      <c r="B49" s="38"/>
      <c r="C49" s="27"/>
    </row>
    <row r="50" spans="1:3" x14ac:dyDescent="0.35">
      <c r="A50" s="27"/>
      <c r="B50" s="38"/>
      <c r="C50" s="27"/>
    </row>
  </sheetData>
  <sheetProtection algorithmName="SHA-512" hashValue="5nFrIZQ+9JqY5gB64aTPAyizZvQDTrXmw6k6qjE2wTmYH6mZ3O/FRiUCZ4LaHwseXWCrZlZ+F7ESB9r60Gc1aQ==" saltValue="SnNIafyH0bdp6C58ccAM8Q==" spinCount="100000" sheet="1" objects="1" scenarios="1"/>
  <mergeCells count="2">
    <mergeCell ref="A3:B3"/>
    <mergeCell ref="A4:B4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B1:J10"/>
  <sheetViews>
    <sheetView workbookViewId="0">
      <selection activeCell="F21" sqref="F21"/>
    </sheetView>
  </sheetViews>
  <sheetFormatPr defaultRowHeight="14.5" x14ac:dyDescent="0.35"/>
  <cols>
    <col min="2" max="2" width="10.81640625" bestFit="1" customWidth="1"/>
    <col min="5" max="5" width="20.453125" bestFit="1" customWidth="1"/>
  </cols>
  <sheetData>
    <row r="1" spans="2:10" x14ac:dyDescent="0.35">
      <c r="J1" s="22"/>
    </row>
    <row r="2" spans="2:10" x14ac:dyDescent="0.35">
      <c r="B2" t="s">
        <v>145</v>
      </c>
      <c r="C2">
        <v>381.5</v>
      </c>
      <c r="E2" s="55" t="s">
        <v>159</v>
      </c>
    </row>
    <row r="3" spans="2:10" x14ac:dyDescent="0.35">
      <c r="B3" t="s">
        <v>146</v>
      </c>
      <c r="C3">
        <v>292.2</v>
      </c>
      <c r="E3" s="55" t="s">
        <v>160</v>
      </c>
    </row>
    <row r="4" spans="2:10" x14ac:dyDescent="0.35">
      <c r="B4" t="s">
        <v>147</v>
      </c>
      <c r="C4">
        <v>214.17</v>
      </c>
    </row>
    <row r="5" spans="2:10" x14ac:dyDescent="0.35">
      <c r="B5" t="s">
        <v>148</v>
      </c>
      <c r="C5">
        <v>163.04</v>
      </c>
    </row>
    <row r="6" spans="2:10" x14ac:dyDescent="0.35">
      <c r="B6" t="s">
        <v>149</v>
      </c>
      <c r="C6">
        <v>134.13999999999999</v>
      </c>
    </row>
    <row r="7" spans="2:10" x14ac:dyDescent="0.35">
      <c r="B7" t="s">
        <v>150</v>
      </c>
      <c r="C7">
        <v>145.93</v>
      </c>
    </row>
    <row r="8" spans="2:10" x14ac:dyDescent="0.35">
      <c r="B8" t="s">
        <v>151</v>
      </c>
      <c r="C8">
        <v>178.14</v>
      </c>
    </row>
    <row r="9" spans="2:10" x14ac:dyDescent="0.35">
      <c r="B9" t="s">
        <v>152</v>
      </c>
      <c r="C9">
        <v>170.73</v>
      </c>
    </row>
    <row r="10" spans="2:10" x14ac:dyDescent="0.35">
      <c r="B10" t="s">
        <v>153</v>
      </c>
      <c r="C10">
        <v>118.25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Rozpočet souhrn</vt:lpstr>
      <vt:lpstr>Rozpočet celkové náklady</vt:lpstr>
      <vt:lpstr>Zdroje financování</vt:lpstr>
      <vt:lpstr>Rozpočet komentáře</vt:lpstr>
      <vt:lpstr>Definitons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Wenzl</dc:creator>
  <cp:lastModifiedBy>Wenzl</cp:lastModifiedBy>
  <cp:lastPrinted>2019-09-03T05:15:17Z</cp:lastPrinted>
  <dcterms:created xsi:type="dcterms:W3CDTF">2019-08-13T07:41:20Z</dcterms:created>
  <dcterms:modified xsi:type="dcterms:W3CDTF">2021-10-01T14:00:17Z</dcterms:modified>
</cp:coreProperties>
</file>